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3896" tabRatio="600" firstSheet="0" activeTab="4" autoFilterDateGrouping="1"/>
  </bookViews>
  <sheets>
    <sheet xmlns:r="http://schemas.openxmlformats.org/officeDocument/2006/relationships" name="Legende" sheetId="1" state="visible" r:id="rId1"/>
    <sheet xmlns:r="http://schemas.openxmlformats.org/officeDocument/2006/relationships" name="GuV" sheetId="2" state="visible" r:id="rId2"/>
    <sheet xmlns:r="http://schemas.openxmlformats.org/officeDocument/2006/relationships" name="Bilanz" sheetId="3" state="visible" r:id="rId3"/>
    <sheet xmlns:r="http://schemas.openxmlformats.org/officeDocument/2006/relationships" name="DCF Kennzahlen" sheetId="4" state="visible" r:id="rId4"/>
    <sheet xmlns:r="http://schemas.openxmlformats.org/officeDocument/2006/relationships" name="Parameterschätzung" sheetId="5" state="visible" r:id="rId5"/>
    <sheet xmlns:r="http://schemas.openxmlformats.org/officeDocument/2006/relationships" name="Peergruppe" sheetId="6" state="visible" r:id="rId6"/>
  </sheets>
  <externalReferences>
    <externalReference xmlns:r="http://schemas.openxmlformats.org/officeDocument/2006/relationships" r:id="rId7"/>
  </externalReferences>
  <definedNames/>
  <calcPr calcId="191029" fullCalcOnLoad="1"/>
</workbook>
</file>

<file path=xl/styles.xml><?xml version="1.0" encoding="utf-8"?>
<styleSheet xmlns="http://schemas.openxmlformats.org/spreadsheetml/2006/main">
  <numFmts count="6">
    <numFmt numFmtId="164" formatCode="#,##0.0"/>
    <numFmt numFmtId="165" formatCode="#,##0;[Red]#,##0"/>
    <numFmt numFmtId="166" formatCode="#,##0_ ;[Red]\-#,##0\ "/>
    <numFmt numFmtId="167" formatCode="0.00_ ;[Red]\-0.00\ "/>
    <numFmt numFmtId="168" formatCode="_(* #,##0_);_(* \(#,##0\);_(* &quot;-&quot;_);@_)"/>
    <numFmt numFmtId="169" formatCode="[$-407]mmm/\ yy;@"/>
  </numFmts>
  <fonts count="14">
    <font>
      <name val="Aptos Narrow"/>
      <family val="2"/>
      <color theme="1"/>
      <sz val="11"/>
      <scheme val="minor"/>
    </font>
    <font>
      <name val="Calibri"/>
      <family val="2"/>
      <b val="1"/>
      <color rgb="FF000000"/>
      <sz val="10"/>
    </font>
    <font>
      <name val="Calibri"/>
      <family val="2"/>
      <color rgb="FF000000"/>
      <sz val="10"/>
    </font>
    <font>
      <name val="Calibri"/>
      <family val="2"/>
      <color theme="3" tint="0.499984740745262"/>
      <sz val="10"/>
    </font>
    <font>
      <name val="Aptos Narrow"/>
      <family val="2"/>
      <sz val="8"/>
      <scheme val="minor"/>
    </font>
    <font>
      <name val="Aptos Narrow"/>
      <family val="2"/>
      <b val="1"/>
      <color theme="1"/>
      <sz val="9"/>
      <scheme val="minor"/>
    </font>
    <font>
      <name val="Aptos Display"/>
      <family val="2"/>
      <color theme="1"/>
      <sz val="11"/>
      <scheme val="major"/>
    </font>
    <font>
      <name val="Aptos Display"/>
      <family val="2"/>
      <b val="1"/>
      <color theme="1"/>
      <sz val="11"/>
      <scheme val="major"/>
    </font>
    <font>
      <name val="Aptos Display"/>
      <family val="2"/>
      <color theme="4" tint="0.3999755851924192"/>
      <sz val="11"/>
      <scheme val="major"/>
    </font>
    <font>
      <name val="Aptos Display"/>
      <family val="2"/>
      <b val="1"/>
      <color rgb="FF000000"/>
      <sz val="11"/>
      <scheme val="major"/>
    </font>
    <font>
      <name val="Aptos Display"/>
      <family val="2"/>
      <color rgb="FF000000"/>
      <sz val="11"/>
      <scheme val="major"/>
    </font>
    <font>
      <name val="Aptos Display"/>
      <family val="2"/>
      <color theme="3" tint="0.499984740745262"/>
      <sz val="11"/>
      <scheme val="major"/>
    </font>
    <font>
      <name val="Aptos Display"/>
      <family val="2"/>
      <b val="1"/>
      <sz val="11"/>
      <scheme val="major"/>
    </font>
    <font>
      <name val="Aptos Display"/>
      <family val="2"/>
      <sz val="11"/>
      <scheme val="major"/>
    </font>
  </fonts>
  <fills count="8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B000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C6D0C2"/>
        <bgColor rgb="FFD5D8DB"/>
      </patternFill>
    </fill>
    <fill>
      <patternFill patternType="solid">
        <fgColor rgb="FFC6D0C2"/>
        <bgColor indexed="64"/>
      </patternFill>
    </fill>
  </fills>
  <borders count="6">
    <border>
      <left/>
      <right/>
      <top/>
      <bottom/>
      <diagonal/>
    </border>
    <border>
      <left style="thin">
        <color rgb="FFD5D8DB"/>
      </left>
      <right style="thin">
        <color rgb="FFD5D8DB"/>
      </right>
      <top style="thin">
        <color rgb="FFD5D8DB"/>
      </top>
      <bottom style="thin">
        <color rgb="FFD5D8DB"/>
      </bottom>
      <diagonal/>
    </border>
    <border>
      <left style="thin">
        <color rgb="FFD5D8DB"/>
      </left>
      <right style="thin">
        <color rgb="FFD5D8DB"/>
      </right>
      <top style="thin">
        <color rgb="FFD5D8DB"/>
      </top>
      <bottom/>
      <diagonal/>
    </border>
    <border>
      <left style="thin">
        <color rgb="FFD5D8DB"/>
      </left>
      <right style="thin">
        <color rgb="FFD5D8DB"/>
      </right>
      <top/>
      <bottom style="thin">
        <color rgb="FFD5D8DB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168" fontId="5" fillId="0" borderId="4"/>
    <xf numFmtId="169" fontId="5" fillId="0" borderId="5"/>
  </cellStyleXfs>
  <cellXfs count="91">
    <xf numFmtId="0" fontId="0" fillId="0" borderId="0" pivotButton="0" quotePrefix="0" xfId="0"/>
    <xf numFmtId="0" fontId="2" fillId="0" borderId="1" applyAlignment="1" pivotButton="0" quotePrefix="0" xfId="0">
      <alignment vertical="center" wrapText="1"/>
    </xf>
    <xf numFmtId="0" fontId="2" fillId="0" borderId="1" applyAlignment="1" pivotButton="0" quotePrefix="0" xfId="0">
      <alignment horizontal="left" vertical="center" wrapText="1" indent="2"/>
    </xf>
    <xf numFmtId="0" fontId="2" fillId="0" borderId="1" applyAlignment="1" pivotButton="0" quotePrefix="0" xfId="0">
      <alignment horizontal="left" vertical="center" wrapText="1" indent="4"/>
    </xf>
    <xf numFmtId="0" fontId="1" fillId="0" borderId="1" applyAlignment="1" pivotButton="0" quotePrefix="0" xfId="0">
      <alignment vertical="center" wrapText="1"/>
    </xf>
    <xf numFmtId="3" fontId="3" fillId="0" borderId="1" applyAlignment="1" pivotButton="0" quotePrefix="0" xfId="0">
      <alignment horizontal="right" vertical="center" wrapText="1"/>
    </xf>
    <xf numFmtId="164" fontId="3" fillId="0" borderId="1" applyAlignment="1" pivotButton="0" quotePrefix="0" xfId="0">
      <alignment horizontal="right" vertical="center" wrapText="1"/>
    </xf>
    <xf numFmtId="0" fontId="6" fillId="4" borderId="0" applyAlignment="1" pivotButton="0" quotePrefix="0" xfId="0">
      <alignment horizontal="center" wrapText="1"/>
    </xf>
    <xf numFmtId="0" fontId="6" fillId="5" borderId="0" pivotButton="0" quotePrefix="0" xfId="0"/>
    <xf numFmtId="0" fontId="6" fillId="3" borderId="0" applyAlignment="1" pivotButton="0" quotePrefix="0" xfId="0">
      <alignment horizontal="center" wrapText="1"/>
    </xf>
    <xf numFmtId="0" fontId="6" fillId="3" borderId="0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  <xf numFmtId="0" fontId="6" fillId="0" borderId="0" applyAlignment="1" pivotButton="0" quotePrefix="0" xfId="0">
      <alignment horizontal="left"/>
    </xf>
    <xf numFmtId="3" fontId="6" fillId="0" borderId="0" pivotButton="0" quotePrefix="0" xfId="0"/>
    <xf numFmtId="49" fontId="6" fillId="0" borderId="0" applyAlignment="1" pivotButton="0" quotePrefix="0" xfId="0">
      <alignment horizontal="left"/>
    </xf>
    <xf numFmtId="3" fontId="6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9" fontId="7" fillId="0" borderId="0" applyAlignment="1" pivotButton="0" quotePrefix="0" xfId="0">
      <alignment horizontal="left"/>
    </xf>
    <xf numFmtId="3" fontId="7" fillId="0" borderId="0" applyAlignment="1" pivotButton="0" quotePrefix="0" xfId="0">
      <alignment horizontal="right"/>
    </xf>
    <xf numFmtId="0" fontId="7" fillId="0" borderId="0" applyAlignment="1" pivotButton="0" quotePrefix="0" xfId="0">
      <alignment horizontal="left"/>
    </xf>
    <xf numFmtId="3" fontId="7" fillId="0" borderId="0" pivotButton="0" quotePrefix="0" xfId="0"/>
    <xf numFmtId="164" fontId="7" fillId="0" borderId="0" pivotButton="0" quotePrefix="0" xfId="0"/>
    <xf numFmtId="0" fontId="8" fillId="0" borderId="0" pivotButton="0" quotePrefix="0" xfId="0"/>
    <xf numFmtId="165" fontId="7" fillId="0" borderId="0" pivotButton="0" quotePrefix="0" xfId="0"/>
    <xf numFmtId="0" fontId="10" fillId="0" borderId="1" applyAlignment="1" pivotButton="0" quotePrefix="0" xfId="0">
      <alignment vertical="center" wrapText="1"/>
    </xf>
    <xf numFmtId="3" fontId="11" fillId="0" borderId="1" applyAlignment="1" pivotButton="0" quotePrefix="0" xfId="0">
      <alignment horizontal="right" vertical="center" wrapText="1"/>
    </xf>
    <xf numFmtId="3" fontId="10" fillId="0" borderId="1" applyAlignment="1" pivotButton="0" quotePrefix="0" xfId="0">
      <alignment horizontal="right" vertical="center" wrapText="1"/>
    </xf>
    <xf numFmtId="164" fontId="10" fillId="0" borderId="1" applyAlignment="1" pivotButton="0" quotePrefix="0" xfId="0">
      <alignment horizontal="right" vertical="center" wrapText="1"/>
    </xf>
    <xf numFmtId="164" fontId="11" fillId="0" borderId="1" applyAlignment="1" pivotButton="0" quotePrefix="0" xfId="0">
      <alignment horizontal="right" vertical="center" wrapText="1"/>
    </xf>
    <xf numFmtId="0" fontId="10" fillId="0" borderId="1" applyAlignment="1" pivotButton="0" quotePrefix="0" xfId="0">
      <alignment horizontal="left" vertical="center" wrapText="1" indent="2"/>
    </xf>
    <xf numFmtId="4" fontId="11" fillId="0" borderId="1" applyAlignment="1" pivotButton="0" quotePrefix="0" xfId="0">
      <alignment horizontal="right" vertical="center" wrapText="1"/>
    </xf>
    <xf numFmtId="0" fontId="9" fillId="0" borderId="1" applyAlignment="1" pivotButton="0" quotePrefix="0" xfId="0">
      <alignment vertical="center" wrapText="1"/>
    </xf>
    <xf numFmtId="3" fontId="9" fillId="0" borderId="1" applyAlignment="1" pivotButton="0" quotePrefix="0" xfId="0">
      <alignment horizontal="right" vertical="center" wrapText="1"/>
    </xf>
    <xf numFmtId="0" fontId="10" fillId="0" borderId="1" applyAlignment="1" pivotButton="0" quotePrefix="0" xfId="0">
      <alignment horizontal="left" vertical="center" wrapText="1" indent="4"/>
    </xf>
    <xf numFmtId="0" fontId="9" fillId="0" borderId="1" applyAlignment="1" pivotButton="0" quotePrefix="0" xfId="0">
      <alignment horizontal="left" vertical="center" wrapText="1"/>
    </xf>
    <xf numFmtId="164" fontId="12" fillId="0" borderId="1" applyAlignment="1" pivotButton="0" quotePrefix="0" xfId="0">
      <alignment horizontal="right" vertical="center" wrapText="1"/>
    </xf>
    <xf numFmtId="164" fontId="8" fillId="0" borderId="1" applyAlignment="1" pivotButton="0" quotePrefix="0" xfId="0">
      <alignment horizontal="right" vertical="center" wrapText="1"/>
    </xf>
    <xf numFmtId="3" fontId="8" fillId="0" borderId="1" applyAlignment="1" pivotButton="0" quotePrefix="0" xfId="0">
      <alignment horizontal="right" vertical="center" wrapText="1"/>
    </xf>
    <xf numFmtId="0" fontId="6" fillId="4" borderId="0" applyAlignment="1" pivotButton="0" quotePrefix="0" xfId="0">
      <alignment horizontal="center"/>
    </xf>
    <xf numFmtId="0" fontId="11" fillId="2" borderId="0" pivotButton="0" quotePrefix="0" xfId="0"/>
    <xf numFmtId="166" fontId="7" fillId="0" borderId="0" pivotButton="0" quotePrefix="0" xfId="0"/>
    <xf numFmtId="0" fontId="10" fillId="2" borderId="1" applyAlignment="1" pivotButton="0" quotePrefix="0" xfId="0">
      <alignment vertical="center" wrapText="1"/>
    </xf>
    <xf numFmtId="3" fontId="10" fillId="2" borderId="1" applyAlignment="1" pivotButton="0" quotePrefix="0" xfId="0">
      <alignment horizontal="right" vertical="center" wrapText="1"/>
    </xf>
    <xf numFmtId="0" fontId="10" fillId="2" borderId="1" applyAlignment="1" pivotButton="0" quotePrefix="0" xfId="0">
      <alignment horizontal="left" vertical="center" wrapText="1" indent="4"/>
    </xf>
    <xf numFmtId="164" fontId="11" fillId="2" borderId="1" applyAlignment="1" pivotButton="0" quotePrefix="0" xfId="0">
      <alignment horizontal="right" vertical="center" wrapText="1"/>
    </xf>
    <xf numFmtId="0" fontId="10" fillId="2" borderId="1" applyAlignment="1" pivotButton="0" quotePrefix="0" xfId="0">
      <alignment horizontal="left" vertical="center" wrapText="1" indent="6"/>
    </xf>
    <xf numFmtId="3" fontId="11" fillId="2" borderId="1" applyAlignment="1" pivotButton="0" quotePrefix="0" xfId="0">
      <alignment horizontal="right" vertical="center" wrapText="1"/>
    </xf>
    <xf numFmtId="0" fontId="10" fillId="2" borderId="0" applyAlignment="1" pivotButton="0" quotePrefix="0" xfId="0">
      <alignment horizontal="left" vertical="center" wrapText="1" indent="6"/>
    </xf>
    <xf numFmtId="0" fontId="10" fillId="0" borderId="2" applyAlignment="1" pivotButton="0" quotePrefix="0" xfId="0">
      <alignment horizontal="left" vertical="center" wrapText="1" indent="6"/>
    </xf>
    <xf numFmtId="3" fontId="11" fillId="0" borderId="2" applyAlignment="1" pivotButton="0" quotePrefix="0" xfId="0">
      <alignment horizontal="right" vertical="center" wrapText="1"/>
    </xf>
    <xf numFmtId="0" fontId="9" fillId="0" borderId="0" applyAlignment="1" pivotButton="0" quotePrefix="0" xfId="0">
      <alignment vertical="center" wrapText="1"/>
    </xf>
    <xf numFmtId="0" fontId="9" fillId="0" borderId="3" applyAlignment="1" pivotButton="0" quotePrefix="0" xfId="0">
      <alignment vertical="center" wrapText="1"/>
    </xf>
    <xf numFmtId="164" fontId="9" fillId="0" borderId="3" applyAlignment="1" pivotButton="0" quotePrefix="0" xfId="0">
      <alignment horizontal="right" vertical="center" wrapText="1"/>
    </xf>
    <xf numFmtId="164" fontId="9" fillId="0" borderId="1" applyAlignment="1" pivotButton="0" quotePrefix="0" xfId="0">
      <alignment horizontal="right" vertical="center" wrapText="1"/>
    </xf>
    <xf numFmtId="167" fontId="7" fillId="0" borderId="1" applyAlignment="1" pivotButton="0" quotePrefix="0" xfId="0">
      <alignment horizontal="right" vertical="center" wrapText="1"/>
    </xf>
    <xf numFmtId="0" fontId="7" fillId="0" borderId="0" applyAlignment="1" pivotButton="0" quotePrefix="0" xfId="0">
      <alignment wrapText="1"/>
    </xf>
    <xf numFmtId="0" fontId="6" fillId="4" borderId="0" applyAlignment="1" pivotButton="0" quotePrefix="0" xfId="0">
      <alignment horizontal="right" wrapText="1"/>
    </xf>
    <xf numFmtId="10" fontId="6" fillId="0" borderId="0" pivotButton="0" quotePrefix="0" xfId="0"/>
    <xf numFmtId="10" fontId="7" fillId="0" borderId="0" pivotButton="0" quotePrefix="0" xfId="0"/>
    <xf numFmtId="0" fontId="6" fillId="0" borderId="0" applyAlignment="1" pivotButton="0" quotePrefix="0" xfId="0">
      <alignment wrapText="1"/>
    </xf>
    <xf numFmtId="9" fontId="6" fillId="0" borderId="0" pivotButton="0" quotePrefix="0" xfId="0"/>
    <xf numFmtId="0" fontId="2" fillId="0" borderId="1" applyAlignment="1" pivotButton="0" quotePrefix="0" xfId="0">
      <alignment vertical="center"/>
    </xf>
    <xf numFmtId="0" fontId="6" fillId="5" borderId="0" applyAlignment="1" pivotButton="0" quotePrefix="0" xfId="0">
      <alignment horizontal="center"/>
    </xf>
    <xf numFmtId="0" fontId="10" fillId="0" borderId="1" applyAlignment="1" pivotButton="0" quotePrefix="0" xfId="0">
      <alignment vertical="center"/>
    </xf>
    <xf numFmtId="0" fontId="9" fillId="0" borderId="3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2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vertical="center"/>
    </xf>
    <xf numFmtId="0" fontId="10" fillId="0" borderId="0" applyAlignment="1" pivotButton="0" quotePrefix="0" xfId="0">
      <alignment vertical="center"/>
    </xf>
    <xf numFmtId="164" fontId="3" fillId="0" borderId="1" applyAlignment="1" pivotButton="0" quotePrefix="0" xfId="0">
      <alignment horizontal="right" vertical="center"/>
    </xf>
    <xf numFmtId="164" fontId="13" fillId="0" borderId="1" applyAlignment="1" pivotButton="0" quotePrefix="0" xfId="0">
      <alignment horizontal="right" vertical="center" wrapText="1"/>
    </xf>
    <xf numFmtId="3" fontId="6" fillId="0" borderId="1" applyAlignment="1" pivotButton="0" quotePrefix="0" xfId="0">
      <alignment horizontal="right" vertical="center" wrapText="1"/>
    </xf>
    <xf numFmtId="0" fontId="2" fillId="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center" wrapText="1"/>
    </xf>
    <xf numFmtId="3" fontId="10" fillId="0" borderId="1" applyAlignment="1" pivotButton="0" quotePrefix="0" xfId="0">
      <alignment vertical="center" wrapText="1"/>
    </xf>
    <xf numFmtId="0" fontId="9" fillId="6" borderId="1" applyAlignment="1" pivotButton="0" quotePrefix="0" xfId="0">
      <alignment horizontal="left" vertical="center" wrapText="1"/>
    </xf>
    <xf numFmtId="0" fontId="1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wrapText="1"/>
    </xf>
    <xf numFmtId="0" fontId="6" fillId="7" borderId="0" pivotButton="0" quotePrefix="0" xfId="0"/>
    <xf numFmtId="0" fontId="9" fillId="6" borderId="1" applyAlignment="1" pivotButton="0" quotePrefix="0" xfId="0">
      <alignment horizontal="left" vertical="center"/>
    </xf>
    <xf numFmtId="0" fontId="1" fillId="6" borderId="1" applyAlignment="1" pivotButton="0" quotePrefix="0" xfId="0">
      <alignment horizontal="left" vertical="center" wrapText="1"/>
    </xf>
    <xf numFmtId="0" fontId="9" fillId="6" borderId="0" applyAlignment="1" pivotButton="0" quotePrefix="0" xfId="0">
      <alignment horizontal="left" vertical="center" wrapText="1"/>
    </xf>
    <xf numFmtId="10" fontId="11" fillId="0" borderId="0" pivotButton="0" quotePrefix="0" xfId="0"/>
    <xf numFmtId="9" fontId="11" fillId="0" borderId="0" pivotButton="0" quotePrefix="0" xfId="0"/>
    <xf numFmtId="0" fontId="11" fillId="0" borderId="0" pivotButton="0" quotePrefix="0" xfId="0"/>
    <xf numFmtId="3" fontId="2" fillId="0" borderId="1" applyAlignment="1" pivotButton="0" quotePrefix="0" xfId="0">
      <alignment horizontal="right" vertical="center" wrapText="1"/>
    </xf>
    <xf numFmtId="4" fontId="3" fillId="0" borderId="1" applyAlignment="1" pivotButton="0" quotePrefix="0" xfId="0">
      <alignment horizontal="right" vertical="center" wrapText="1"/>
    </xf>
    <xf numFmtId="3" fontId="1" fillId="0" borderId="1" applyAlignment="1" pivotButton="0" quotePrefix="0" xfId="0">
      <alignment horizontal="right" vertical="center" wrapText="1"/>
    </xf>
    <xf numFmtId="4" fontId="3" fillId="0" borderId="1" applyAlignment="1" pivotButton="0" quotePrefix="0" xfId="0">
      <alignment horizontal="right" vertical="center"/>
    </xf>
    <xf numFmtId="4" fontId="10" fillId="0" borderId="1" applyAlignment="1" pivotButton="0" quotePrefix="0" xfId="0">
      <alignment horizontal="right" vertical="center" wrapText="1"/>
    </xf>
  </cellXfs>
  <cellStyles count="3">
    <cellStyle name="Standard" xfId="0" builtinId="0"/>
    <cellStyle name="Smart Subtotal" xfId="1"/>
    <cellStyle name="Smart Total" xfId="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externalLink" Target="/xl/externalLinks/externalLink1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file:///C:\Users\lauri\Desktop\Website%20-%20Decimes2406\Website%20-%20Decimes\Server\var\www\corporatefinance\DCF.xlsx" TargetMode="External" Id="rId2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gende"/>
      <sheetName val="GuV"/>
      <sheetName val="Bilanz"/>
      <sheetName val="DCF Kennzahlen"/>
      <sheetName val="Parameterschätzung"/>
      <sheetName val="Peergruppe"/>
    </sheetNames>
    <sheetDataSet>
      <sheetData sheetId="0">
        <row r="15">
          <cell r="B15">
            <v>2025</v>
          </cell>
          <cell r="C15">
            <v>2024</v>
          </cell>
          <cell r="D15">
            <v>2023</v>
          </cell>
          <cell r="E15">
            <v>2022</v>
          </cell>
          <cell r="F15">
            <v>2021</v>
          </cell>
          <cell r="G15">
            <v>2020</v>
          </cell>
          <cell r="H15">
            <v>2019</v>
          </cell>
          <cell r="I15">
            <v>2018</v>
          </cell>
          <cell r="J15">
            <v>2017</v>
          </cell>
          <cell r="K15">
            <v>2016</v>
          </cell>
          <cell r="L15">
            <v>2015</v>
          </cell>
          <cell r="M15">
            <v>2014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5:R15"/>
  <sheetViews>
    <sheetView topLeftCell="B1" workbookViewId="0">
      <selection activeCell="F12" sqref="F12"/>
    </sheetView>
  </sheetViews>
  <sheetFormatPr baseColWidth="10" defaultRowHeight="14.4"/>
  <cols>
    <col width="11.5546875" customWidth="1" style="11" min="1" max="16384"/>
  </cols>
  <sheetData>
    <row r="15" ht="28.8" customHeight="1">
      <c r="B15" s="9" t="inlineStr">
        <is>
          <t>Aktueller Stichtag</t>
        </is>
      </c>
      <c r="C15" s="10" t="inlineStr">
        <is>
          <t>T-1</t>
        </is>
      </c>
      <c r="D15" s="10" t="inlineStr">
        <is>
          <t>T-2</t>
        </is>
      </c>
      <c r="E15" s="10" t="inlineStr">
        <is>
          <t>T-3</t>
        </is>
      </c>
      <c r="F15" s="10" t="inlineStr">
        <is>
          <t>T-4</t>
        </is>
      </c>
      <c r="G15" s="10" t="inlineStr">
        <is>
          <t>T-5</t>
        </is>
      </c>
      <c r="H15" s="10" t="inlineStr">
        <is>
          <t>T-6</t>
        </is>
      </c>
      <c r="I15" s="10" t="inlineStr">
        <is>
          <t>T-7</t>
        </is>
      </c>
      <c r="J15" s="10" t="inlineStr">
        <is>
          <t>T-8</t>
        </is>
      </c>
      <c r="K15" s="10" t="inlineStr">
        <is>
          <t>T-9</t>
        </is>
      </c>
      <c r="L15" s="10" t="inlineStr">
        <is>
          <t>T-10</t>
        </is>
      </c>
      <c r="M15" s="9" t="inlineStr">
        <is>
          <t>T-11</t>
        </is>
      </c>
      <c r="N15" s="39" t="inlineStr">
        <is>
          <t>T+5</t>
        </is>
      </c>
      <c r="O15" s="39" t="inlineStr">
        <is>
          <t>T+4</t>
        </is>
      </c>
      <c r="P15" s="39" t="inlineStr">
        <is>
          <t>T+3</t>
        </is>
      </c>
      <c r="Q15" s="39" t="inlineStr">
        <is>
          <t>T+2</t>
        </is>
      </c>
      <c r="R15" s="39" t="inlineStr">
        <is>
          <t>T+1</t>
        </is>
      </c>
    </row>
  </sheetData>
  <pageMargins left="0.7" right="0.7" top="0.787401575" bottom="0.7874015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T69"/>
  <sheetViews>
    <sheetView topLeftCell="D1" workbookViewId="0">
      <selection activeCell="L13" sqref="L13"/>
    </sheetView>
  </sheetViews>
  <sheetFormatPr baseColWidth="10" defaultRowHeight="14.4"/>
  <cols>
    <col width="12.77734375" customWidth="1" style="11" min="1" max="1"/>
    <col width="13" customWidth="1" style="11" min="2" max="2"/>
    <col width="14.5546875" customWidth="1" style="11" min="3" max="3"/>
    <col width="15.21875" customWidth="1" style="11" min="4" max="4"/>
    <col width="16.109375" customWidth="1" style="11" min="5" max="5"/>
    <col width="13.44140625" customWidth="1" style="11" min="6" max="6"/>
    <col width="42.88671875" customWidth="1" style="11" min="7" max="7"/>
    <col width="36.21875" customWidth="1" style="11" min="8" max="8"/>
    <col width="11.5546875" customWidth="1" style="11" min="9" max="16384"/>
  </cols>
  <sheetData>
    <row r="3">
      <c r="A3" s="39" t="inlineStr">
        <is>
          <t>Ewig</t>
        </is>
      </c>
      <c r="B3" s="7">
        <f>Legende!N15</f>
        <v/>
      </c>
      <c r="C3" s="7">
        <f>Legende!O15</f>
        <v/>
      </c>
      <c r="D3" s="7">
        <f>Legende!P15</f>
        <v/>
      </c>
      <c r="E3" s="7">
        <f>Legende!Q15</f>
        <v/>
      </c>
      <c r="F3" s="7">
        <f>Legende!R15</f>
        <v/>
      </c>
      <c r="G3" s="8" t="inlineStr">
        <is>
          <t>Kontobezeichnung</t>
        </is>
      </c>
      <c r="H3" s="63" t="inlineStr">
        <is>
          <t>Field Name</t>
        </is>
      </c>
      <c r="I3" s="9">
        <f>[1]Legende!B15</f>
        <v/>
      </c>
      <c r="J3" s="10">
        <f>[1]Legende!C15</f>
        <v/>
      </c>
      <c r="K3" s="10">
        <f>[1]Legende!D15</f>
        <v/>
      </c>
      <c r="L3" s="10">
        <f>[1]Legende!E15</f>
        <v/>
      </c>
      <c r="M3" s="10">
        <f>[1]Legende!F15</f>
        <v/>
      </c>
      <c r="N3" s="10">
        <f>[1]Legende!G15</f>
        <v/>
      </c>
      <c r="O3" s="10">
        <f>[1]Legende!H15</f>
        <v/>
      </c>
      <c r="P3" s="10">
        <f>[1]Legende!I15</f>
        <v/>
      </c>
      <c r="Q3" s="10">
        <f>[1]Legende!J15</f>
        <v/>
      </c>
      <c r="R3" s="10">
        <f>[1]Legende!K15</f>
        <v/>
      </c>
      <c r="S3" s="10">
        <f>[1]Legende!L15</f>
        <v/>
      </c>
      <c r="T3" s="9">
        <f>[1]Legende!M15</f>
        <v/>
      </c>
    </row>
    <row r="4">
      <c r="A4" s="76" t="n"/>
      <c r="B4" s="76" t="n"/>
      <c r="C4" s="76" t="n"/>
      <c r="D4" s="76" t="n"/>
      <c r="E4" s="76" t="n"/>
      <c r="F4" s="76" t="n"/>
      <c r="G4" s="76" t="inlineStr">
        <is>
          <t>Umsatzerlöse</t>
        </is>
      </c>
      <c r="H4" s="77" t="inlineStr">
        <is>
          <t>Revenues</t>
        </is>
      </c>
      <c r="I4" s="78" t="n"/>
      <c r="J4" s="79" t="n"/>
      <c r="K4" s="79" t="n"/>
      <c r="L4" s="79" t="n"/>
      <c r="M4" s="79" t="n"/>
      <c r="N4" s="79" t="n"/>
      <c r="O4" s="79" t="n"/>
      <c r="P4" s="79" t="n"/>
      <c r="Q4" s="79" t="n"/>
      <c r="R4" s="79" t="n"/>
      <c r="S4" s="79" t="n"/>
      <c r="T4" s="79" t="n"/>
    </row>
    <row r="5">
      <c r="A5" s="25" t="n"/>
      <c r="B5" s="25">
        <f>C5*Parameterschätzung!B2</f>
        <v/>
      </c>
      <c r="C5" s="25">
        <f>D5*Parameterschätzung!C2</f>
        <v/>
      </c>
      <c r="D5" s="25">
        <f>E5*Parameterschätzung!D2</f>
        <v/>
      </c>
      <c r="E5" s="25">
        <f>F5*Parameterschätzung!E2</f>
        <v/>
      </c>
      <c r="F5" s="75">
        <f>MEDIAN(I5:N5)*Parameterschätzung!F2</f>
        <v/>
      </c>
      <c r="G5" s="25" t="inlineStr">
        <is>
          <t>Umsatzerlöse</t>
        </is>
      </c>
      <c r="H5" s="62" t="inlineStr">
        <is>
          <t>Revenue from Goods &amp; Services</t>
        </is>
      </c>
      <c r="I5" s="26" t="n">
        <v>17628</v>
      </c>
      <c r="J5" s="5" t="n">
        <v>24224</v>
      </c>
      <c r="K5" s="5" t="n">
        <v>28521</v>
      </c>
      <c r="L5" s="5" t="n">
        <v>38366</v>
      </c>
      <c r="M5" s="5" t="n">
        <v>24571</v>
      </c>
      <c r="N5" s="5" t="n">
        <v>13688</v>
      </c>
      <c r="O5" s="5" t="n">
        <v>13125</v>
      </c>
      <c r="P5" s="5" t="n">
        <v>13406</v>
      </c>
      <c r="Q5" s="5" t="n">
        <v>13822</v>
      </c>
      <c r="R5" s="5" t="n">
        <v>43590</v>
      </c>
      <c r="S5" s="5" t="n">
        <v>45848</v>
      </c>
      <c r="T5" s="5" t="n">
        <v>46149</v>
      </c>
    </row>
    <row r="6">
      <c r="A6" s="25" t="n"/>
      <c r="B6" s="25" t="n"/>
      <c r="C6" s="25" t="n"/>
      <c r="D6" s="25" t="n"/>
      <c r="E6" s="25" t="n"/>
      <c r="F6" s="25" t="n"/>
      <c r="G6" s="25" t="n"/>
      <c r="H6" s="64" t="n"/>
      <c r="I6" s="26" t="n"/>
    </row>
    <row r="7">
      <c r="A7" s="76" t="n"/>
      <c r="B7" s="76" t="n"/>
      <c r="C7" s="76" t="n"/>
      <c r="D7" s="76" t="n"/>
      <c r="E7" s="76" t="n"/>
      <c r="F7" s="76" t="n"/>
      <c r="G7" s="76" t="inlineStr">
        <is>
          <t>Umsatzkosten</t>
        </is>
      </c>
      <c r="H7" s="77" t="inlineStr">
        <is>
          <t>Operating Expenses</t>
        </is>
      </c>
      <c r="I7" s="78" t="n"/>
      <c r="J7" s="79" t="n"/>
      <c r="K7" s="79" t="n"/>
      <c r="L7" s="79" t="n"/>
      <c r="M7" s="79" t="n"/>
      <c r="N7" s="79" t="n"/>
      <c r="O7" s="79" t="n"/>
      <c r="P7" s="79" t="n"/>
      <c r="Q7" s="79" t="n"/>
      <c r="R7" s="79" t="n"/>
      <c r="S7" s="79" t="n"/>
      <c r="T7" s="79" t="n"/>
    </row>
    <row r="8">
      <c r="A8" s="42" t="n"/>
      <c r="B8" s="42">
        <f>C8*Parameterschätzung!B3</f>
        <v/>
      </c>
      <c r="C8" s="42">
        <f>D8*Parameterschätzung!C3</f>
        <v/>
      </c>
      <c r="D8" s="42">
        <f>E8*Parameterschätzung!D3</f>
        <v/>
      </c>
      <c r="E8" s="42">
        <f>F8*Parameterschätzung!E3</f>
        <v/>
      </c>
      <c r="F8" s="75">
        <f>MEDIAN(I8:N8)*Parameterschätzung!F3</f>
        <v/>
      </c>
      <c r="G8" s="42" t="inlineStr">
        <is>
          <t>Umsatzkosten</t>
        </is>
      </c>
      <c r="H8" s="62" t="inlineStr">
        <is>
          <t>Cost of Operating Revenue</t>
        </is>
      </c>
      <c r="I8" s="43">
        <f>I9+I10+I11</f>
        <v/>
      </c>
      <c r="J8" s="43">
        <f>J9+J10+J11</f>
        <v/>
      </c>
      <c r="K8" s="43">
        <f>K9+K10+K11</f>
        <v/>
      </c>
      <c r="L8" s="43">
        <f>L9+L10+L11</f>
        <v/>
      </c>
      <c r="M8" s="43">
        <f>M9+M10+M11</f>
        <v/>
      </c>
      <c r="N8" s="43">
        <f>N9+N10+N11</f>
        <v/>
      </c>
      <c r="O8" s="43">
        <f>O9+O10+O11</f>
        <v/>
      </c>
      <c r="P8" s="43">
        <f>P9+P10+P11</f>
        <v/>
      </c>
      <c r="Q8" s="43">
        <f>Q9+Q10+Q11</f>
        <v/>
      </c>
      <c r="R8" s="43">
        <f>R9+R10+R11</f>
        <v/>
      </c>
      <c r="S8" s="43">
        <f>S9+S10+S11</f>
        <v/>
      </c>
      <c r="T8" s="86" t="n">
        <v>35674</v>
      </c>
    </row>
    <row r="9">
      <c r="A9" s="44" t="n"/>
      <c r="B9" s="44" t="n"/>
      <c r="C9" s="44" t="n"/>
      <c r="D9" s="44" t="n"/>
      <c r="E9" s="44" t="n"/>
      <c r="F9" s="44" t="n"/>
      <c r="G9" s="44" t="inlineStr">
        <is>
          <t>Amortisation Umsatzkosten</t>
        </is>
      </c>
      <c r="H9" s="67" t="inlineStr">
        <is>
          <t>Amortization in Cost of Revenues</t>
        </is>
      </c>
      <c r="I9" s="45" t="n">
        <v>288</v>
      </c>
      <c r="J9" s="6" t="n">
        <v>341</v>
      </c>
      <c r="K9" s="6" t="n">
        <v>307</v>
      </c>
      <c r="L9" s="6" t="n">
        <v>196</v>
      </c>
      <c r="M9" s="6" t="n">
        <v>176</v>
      </c>
      <c r="N9" s="6" t="n">
        <v>138</v>
      </c>
      <c r="O9" s="87" t="n">
        <v>61</v>
      </c>
      <c r="P9" s="87" t="n">
        <v>26</v>
      </c>
      <c r="Q9" s="87" t="n">
        <v>18</v>
      </c>
      <c r="R9" s="6" t="n">
        <v>229</v>
      </c>
      <c r="S9" s="6" t="n">
        <v>236</v>
      </c>
      <c r="T9" s="6" t="n">
        <v>208</v>
      </c>
    </row>
    <row r="10">
      <c r="A10" s="44" t="n"/>
      <c r="B10" s="44" t="n"/>
      <c r="C10" s="44" t="n"/>
      <c r="D10" s="44" t="n"/>
      <c r="E10" s="44" t="n"/>
      <c r="F10" s="44" t="n"/>
      <c r="G10" s="44" t="inlineStr">
        <is>
          <t>immaterielle Abschreibungen Umsatzkosten</t>
        </is>
      </c>
      <c r="H10" s="67" t="inlineStr">
        <is>
          <t>Depreciation in Cost of Revenues</t>
        </is>
      </c>
      <c r="I10" s="45" t="n">
        <v>1704</v>
      </c>
      <c r="J10" s="6" t="n">
        <v>1534</v>
      </c>
      <c r="K10" s="6" t="n">
        <v>1594</v>
      </c>
      <c r="L10" s="6" t="n">
        <v>1434</v>
      </c>
      <c r="M10" s="6" t="n">
        <v>1245</v>
      </c>
      <c r="N10" s="6" t="n">
        <v>1286</v>
      </c>
      <c r="O10" s="6" t="n">
        <v>1137</v>
      </c>
      <c r="P10" s="6" t="n">
        <v>875</v>
      </c>
      <c r="Q10" s="6" t="n">
        <v>930</v>
      </c>
      <c r="R10" s="6" t="n">
        <v>2034</v>
      </c>
      <c r="S10" s="6" t="n">
        <v>2171</v>
      </c>
      <c r="T10" s="6" t="n">
        <v>2059</v>
      </c>
    </row>
    <row r="11">
      <c r="A11" s="44" t="n"/>
      <c r="B11" s="44" t="n"/>
      <c r="C11" s="44" t="n"/>
      <c r="D11" s="44" t="n"/>
      <c r="E11" s="44" t="n"/>
      <c r="F11" s="44" t="n"/>
      <c r="G11" s="44" t="inlineStr">
        <is>
          <t>Materialkosten</t>
        </is>
      </c>
      <c r="H11" s="67" t="inlineStr">
        <is>
          <t>Material Expenses</t>
        </is>
      </c>
      <c r="I11" s="43">
        <f>I12+I13</f>
        <v/>
      </c>
      <c r="J11" s="43">
        <f>J12+J13</f>
        <v/>
      </c>
      <c r="K11" s="43">
        <f>K12+K13</f>
        <v/>
      </c>
      <c r="L11" s="43">
        <f>L12+L13</f>
        <v/>
      </c>
      <c r="M11" s="43">
        <f>M12+M13</f>
        <v/>
      </c>
      <c r="N11" s="43">
        <f>N12+N13</f>
        <v/>
      </c>
      <c r="O11" s="43">
        <f>O12+O13</f>
        <v/>
      </c>
      <c r="P11" s="43">
        <f>P12+P13</f>
        <v/>
      </c>
      <c r="Q11" s="43">
        <f>Q12+Q13</f>
        <v/>
      </c>
      <c r="R11" s="43">
        <f>R12+R13</f>
        <v/>
      </c>
      <c r="S11" s="43">
        <f>S12+S13</f>
        <v/>
      </c>
      <c r="T11" s="86" t="n">
        <v>33407</v>
      </c>
    </row>
    <row r="12" ht="28.8" customHeight="1">
      <c r="A12" s="46" t="n"/>
      <c r="B12" s="46" t="n"/>
      <c r="C12" s="46" t="n"/>
      <c r="D12" s="46" t="n"/>
      <c r="E12" s="46" t="n"/>
      <c r="F12" s="46" t="n"/>
      <c r="G12" s="46" t="inlineStr">
        <is>
          <t xml:space="preserve">Materialaufwendungen – Materialien, Vorräte, Eigenleistung und Betriebskosten </t>
        </is>
      </c>
      <c r="H12" s="67" t="inlineStr">
        <is>
          <t>Material Expenses - Materials, Inventory, Own Work &amp; Utility</t>
        </is>
      </c>
      <c r="I12" s="47" t="n">
        <v>11878</v>
      </c>
      <c r="J12" s="5" t="n">
        <v>15408</v>
      </c>
      <c r="K12" s="5" t="n">
        <v>17159</v>
      </c>
      <c r="L12" s="5" t="n">
        <v>31348</v>
      </c>
      <c r="M12" s="5" t="n">
        <v>17758</v>
      </c>
      <c r="N12" s="6" t="n">
        <v>9814</v>
      </c>
      <c r="O12" s="6" t="n">
        <v>9078</v>
      </c>
      <c r="P12" s="6" t="n">
        <v>9998</v>
      </c>
      <c r="Q12" s="5" t="n">
        <v>10029</v>
      </c>
      <c r="R12" s="5" t="n">
        <v>33397</v>
      </c>
      <c r="S12" s="5" t="n">
        <v>33867</v>
      </c>
      <c r="T12" s="5" t="n">
        <v>33687</v>
      </c>
    </row>
    <row r="13">
      <c r="A13" s="46" t="n"/>
      <c r="B13" s="46" t="n"/>
      <c r="C13" s="46" t="n"/>
      <c r="D13" s="46" t="n"/>
      <c r="E13" s="46" t="n"/>
      <c r="F13" s="46" t="n"/>
      <c r="G13" s="46" t="inlineStr">
        <is>
          <t>Eigenleistungen als Anlage verbucht</t>
        </is>
      </c>
      <c r="H13" s="67" t="inlineStr">
        <is>
          <t>Own Work Capitalized</t>
        </is>
      </c>
      <c r="I13" s="45" t="n">
        <v>-563</v>
      </c>
      <c r="J13" s="6" t="n">
        <v>-382</v>
      </c>
      <c r="K13" s="6" t="n">
        <v>-169</v>
      </c>
      <c r="L13" s="87" t="n">
        <v>-93</v>
      </c>
      <c r="M13" s="87" t="n">
        <v>-47</v>
      </c>
      <c r="N13" s="87" t="n">
        <v>-84</v>
      </c>
      <c r="O13" s="87" t="n">
        <v>-67</v>
      </c>
      <c r="P13" s="87" t="n">
        <v>-45</v>
      </c>
      <c r="Q13" s="87" t="n">
        <v>-51</v>
      </c>
      <c r="R13" s="6" t="n">
        <v>-252</v>
      </c>
      <c r="S13" s="6" t="n">
        <v>-291</v>
      </c>
      <c r="T13" s="6" t="n">
        <v>-231</v>
      </c>
    </row>
    <row r="14">
      <c r="A14" s="48" t="n"/>
      <c r="B14" s="48" t="n"/>
      <c r="C14" s="48" t="n"/>
      <c r="D14" s="48" t="n"/>
      <c r="E14" s="48" t="n"/>
      <c r="F14" s="48" t="n"/>
      <c r="G14" s="46" t="inlineStr">
        <is>
          <t>Bestandsveränderungen</t>
        </is>
      </c>
      <c r="H14" s="67" t="inlineStr">
        <is>
          <t>Changes in Inventory</t>
        </is>
      </c>
      <c r="I14" s="40" t="n">
        <v>0</v>
      </c>
      <c r="J14" s="5" t="n"/>
      <c r="K14" s="5" t="n"/>
      <c r="L14" s="87" t="n">
        <v>-3</v>
      </c>
      <c r="M14" s="87" t="n">
        <v>-20</v>
      </c>
      <c r="N14" s="87" t="n">
        <v>-10</v>
      </c>
      <c r="O14" s="87" t="n">
        <v>-30</v>
      </c>
      <c r="P14" s="5" t="n"/>
      <c r="Q14" s="5" t="n"/>
      <c r="R14" s="87" t="n">
        <v>-11</v>
      </c>
      <c r="S14" s="87" t="n">
        <v>-77</v>
      </c>
      <c r="T14" s="87" t="n">
        <v>-49</v>
      </c>
    </row>
    <row r="15">
      <c r="A15" s="49" t="n"/>
      <c r="B15" s="49" t="n"/>
      <c r="C15" s="49" t="n"/>
      <c r="D15" s="49" t="n"/>
      <c r="E15" s="49" t="n"/>
      <c r="F15" s="49" t="n"/>
      <c r="G15" s="49" t="inlineStr">
        <is>
          <t>Sonstige</t>
        </is>
      </c>
      <c r="H15" s="11" t="inlineStr">
        <is>
          <t>Other</t>
        </is>
      </c>
      <c r="I15" s="50" t="n">
        <v>0</v>
      </c>
      <c r="J15" s="50" t="n">
        <v>0</v>
      </c>
      <c r="K15" s="50" t="n">
        <v>0</v>
      </c>
      <c r="L15" s="50" t="n">
        <v>0</v>
      </c>
      <c r="M15" s="50" t="n">
        <v>0</v>
      </c>
      <c r="N15" s="50" t="n">
        <v>0</v>
      </c>
      <c r="O15" s="50" t="n">
        <v>0</v>
      </c>
      <c r="P15" s="50" t="n">
        <v>0</v>
      </c>
      <c r="Q15" s="50" t="n">
        <v>0</v>
      </c>
      <c r="R15" s="50" t="n">
        <v>0</v>
      </c>
      <c r="S15" s="50" t="n">
        <v>0</v>
      </c>
      <c r="T15" s="50" t="n">
        <v>0</v>
      </c>
    </row>
    <row r="16">
      <c r="A16" s="51" t="n"/>
      <c r="B16" s="51" t="n"/>
      <c r="C16" s="51" t="n"/>
      <c r="D16" s="51" t="n"/>
      <c r="E16" s="51" t="n"/>
      <c r="F16" s="51" t="n"/>
      <c r="G16" s="51" t="inlineStr">
        <is>
          <t>Rohergebnis</t>
        </is>
      </c>
      <c r="H16" s="68" t="inlineStr">
        <is>
          <t>Gross Profit - Industrials/Property - Total</t>
        </is>
      </c>
      <c r="I16" s="41">
        <f>I5-I8</f>
        <v/>
      </c>
      <c r="J16" s="41">
        <f>J5-J8</f>
        <v/>
      </c>
      <c r="K16" s="41">
        <f>K5-K8</f>
        <v/>
      </c>
      <c r="L16" s="41">
        <f>L5-L8</f>
        <v/>
      </c>
      <c r="M16" s="41">
        <f>M5-M8</f>
        <v/>
      </c>
      <c r="N16" s="41">
        <f>N5-N8</f>
        <v/>
      </c>
      <c r="O16" s="41">
        <f>O5-O8</f>
        <v/>
      </c>
      <c r="P16" s="41">
        <f>P5-P8</f>
        <v/>
      </c>
      <c r="Q16" s="41">
        <f>Q5-Q8</f>
        <v/>
      </c>
      <c r="R16" s="41">
        <f>R5-R8</f>
        <v/>
      </c>
      <c r="S16" s="41">
        <f>S5-S8</f>
        <v/>
      </c>
      <c r="T16" s="88" t="n">
        <v>10475</v>
      </c>
    </row>
    <row r="17">
      <c r="A17" s="52" t="n"/>
      <c r="B17" s="52" t="n"/>
      <c r="C17" s="52" t="n"/>
      <c r="D17" s="52" t="n"/>
      <c r="E17" s="52" t="n"/>
      <c r="F17" s="52" t="n"/>
      <c r="G17" s="52" t="n"/>
      <c r="H17" s="65" t="n"/>
      <c r="I17" s="53" t="n"/>
    </row>
    <row r="18">
      <c r="A18" s="25" t="n"/>
      <c r="B18" s="25">
        <f>C18*Parameterschätzung!B4</f>
        <v/>
      </c>
      <c r="C18" s="25">
        <f>D18*Parameterschätzung!C4</f>
        <v/>
      </c>
      <c r="D18" s="25">
        <f>E18*Parameterschätzung!D4</f>
        <v/>
      </c>
      <c r="E18" s="25">
        <f>F18*Parameterschätzung!E4</f>
        <v/>
      </c>
      <c r="F18" s="75">
        <f>MEDIAN(I18:N18)*Parameterschätzung!F4</f>
        <v/>
      </c>
      <c r="G18" s="25" t="inlineStr">
        <is>
          <t>Verwaltungs- und Vertriebskosten</t>
        </is>
      </c>
      <c r="H18" s="62" t="inlineStr">
        <is>
          <t>Selling, General &amp; Administrative Expenses - Total</t>
        </is>
      </c>
      <c r="I18" s="28">
        <f>I19+I20+I21</f>
        <v/>
      </c>
      <c r="J18" s="28">
        <f>J19+J20+J21</f>
        <v/>
      </c>
      <c r="K18" s="28">
        <f>K19+K20+K21</f>
        <v/>
      </c>
      <c r="L18" s="28">
        <f>L19+L20+L21</f>
        <v/>
      </c>
      <c r="M18" s="28">
        <f>M19+M20+M21</f>
        <v/>
      </c>
      <c r="N18" s="28">
        <f>N19+N20+N21</f>
        <v/>
      </c>
      <c r="O18" s="28">
        <f>O19+O20+O21</f>
        <v/>
      </c>
      <c r="P18" s="28">
        <f>P19+P20+P21</f>
        <v/>
      </c>
      <c r="Q18" s="28">
        <f>Q19+Q20+Q21</f>
        <v/>
      </c>
      <c r="R18" s="28">
        <f>R19+R20+R21</f>
        <v/>
      </c>
      <c r="S18" s="28">
        <f>S19+S20+S21</f>
        <v/>
      </c>
      <c r="T18" s="28">
        <f>T19+T20+T21</f>
        <v/>
      </c>
    </row>
    <row r="19">
      <c r="A19" s="30" t="n"/>
      <c r="B19" s="30" t="n"/>
      <c r="C19" s="30" t="n"/>
      <c r="D19" s="30" t="n"/>
      <c r="E19" s="30" t="n"/>
      <c r="F19" s="30" t="n"/>
      <c r="G19" s="30" t="inlineStr">
        <is>
          <t>Allgemeine Vertriebs- und Verwaltungskosten</t>
        </is>
      </c>
      <c r="H19" s="67" t="inlineStr">
        <is>
          <t>Selling, General &amp; Administrative Expenses - Unclassified</t>
        </is>
      </c>
      <c r="I19" s="29" t="n">
        <v>1192</v>
      </c>
      <c r="J19" s="6" t="n">
        <v>1266</v>
      </c>
      <c r="K19" s="6" t="n">
        <v>1319</v>
      </c>
      <c r="L19" s="6" t="n">
        <v>1026</v>
      </c>
      <c r="M19" s="6" t="n">
        <v>1137</v>
      </c>
      <c r="N19" s="6" t="n">
        <v>1050</v>
      </c>
      <c r="O19" s="6" t="n">
        <v>1124</v>
      </c>
      <c r="P19" s="6" t="n">
        <v>853</v>
      </c>
      <c r="Q19" s="6" t="n">
        <v>1039</v>
      </c>
      <c r="R19" s="6" t="n">
        <v>1664</v>
      </c>
      <c r="S19" s="6" t="n">
        <v>2216</v>
      </c>
      <c r="T19" s="6" t="n">
        <v>2219</v>
      </c>
    </row>
    <row r="20" ht="57.6" customHeight="1">
      <c r="A20" s="30" t="n"/>
      <c r="B20" s="30" t="n"/>
      <c r="C20" s="30" t="n"/>
      <c r="D20" s="30" t="n"/>
      <c r="E20" s="30" t="n"/>
      <c r="F20" s="30" t="n"/>
      <c r="G20" s="30" t="inlineStr">
        <is>
          <t>Personalaufwendungen und damit verbundene Aufwendungen, einschließlich aktienbasierter Vergütungen, in den Vertriebs-, Verwaltungs- und allgemeinen Aufwendungen</t>
        </is>
      </c>
      <c r="H20" s="67" t="inlineStr">
        <is>
          <t>Labor &amp; Related Expenses including Stock-Based Compensation in Selling, General &amp; Administrative Expenses</t>
        </is>
      </c>
      <c r="I20" s="29" t="n">
        <v>2948</v>
      </c>
      <c r="J20" s="6" t="n">
        <v>2961</v>
      </c>
      <c r="K20" s="6" t="n">
        <v>2916</v>
      </c>
      <c r="L20" s="6" t="n">
        <v>3120</v>
      </c>
      <c r="M20" s="6" t="n">
        <v>2502</v>
      </c>
      <c r="N20" s="6" t="n">
        <v>2365</v>
      </c>
      <c r="O20" s="6" t="n">
        <v>2526</v>
      </c>
      <c r="P20" s="6" t="n">
        <v>1895</v>
      </c>
      <c r="Q20" s="6" t="n">
        <v>1848</v>
      </c>
      <c r="R20" s="6" t="n">
        <v>4777</v>
      </c>
      <c r="S20" s="6" t="n">
        <v>4803</v>
      </c>
      <c r="T20" s="6" t="n">
        <v>4850</v>
      </c>
    </row>
    <row r="21">
      <c r="A21" s="30" t="n"/>
      <c r="B21" s="30" t="n"/>
      <c r="C21" s="30" t="n"/>
      <c r="D21" s="30" t="n"/>
      <c r="E21" s="30" t="n"/>
      <c r="F21" s="30" t="n"/>
      <c r="G21" s="30" t="inlineStr">
        <is>
          <t>sonstige Verwaltungs- und Vertriebskosten</t>
        </is>
      </c>
      <c r="H21" s="67" t="inlineStr">
        <is>
          <t>Selling, General &amp; Administrative Expenses - Other - Total</t>
        </is>
      </c>
      <c r="I21" s="28">
        <f>I22+I23+I24</f>
        <v/>
      </c>
      <c r="J21" s="28">
        <f>J22+J23+J24</f>
        <v/>
      </c>
      <c r="K21" s="28">
        <f>K22+K23+K24</f>
        <v/>
      </c>
      <c r="L21" s="28">
        <f>L22+L23+L24</f>
        <v/>
      </c>
      <c r="M21" s="28">
        <f>M22+M23+M24</f>
        <v/>
      </c>
      <c r="N21" s="28">
        <f>N22+N23+N24</f>
        <v/>
      </c>
      <c r="O21" s="28">
        <f>O22+O23+O24</f>
        <v/>
      </c>
      <c r="P21" s="28">
        <f>P22+P23+P24</f>
        <v/>
      </c>
      <c r="Q21" s="28">
        <f>Q22+Q23+Q24</f>
        <v/>
      </c>
      <c r="R21" s="28">
        <f>R22+R23+R24</f>
        <v/>
      </c>
      <c r="S21" s="28">
        <f>S22+S23+S24</f>
        <v/>
      </c>
      <c r="T21" s="28">
        <f>T22+T23+T24</f>
        <v/>
      </c>
    </row>
    <row r="22">
      <c r="A22" s="34" t="n"/>
      <c r="B22" s="34" t="n"/>
      <c r="C22" s="34" t="n"/>
      <c r="D22" s="34" t="n"/>
      <c r="E22" s="34" t="n"/>
      <c r="F22" s="34" t="n"/>
      <c r="G22" s="34" t="inlineStr">
        <is>
          <t>Werbekosten</t>
        </is>
      </c>
      <c r="H22" s="67" t="inlineStr">
        <is>
          <t>Advertising Expense</t>
        </is>
      </c>
      <c r="I22" s="26" t="n">
        <v>0</v>
      </c>
      <c r="J22" s="5" t="n"/>
      <c r="K22" s="5" t="n"/>
      <c r="L22" s="5" t="n"/>
      <c r="M22" s="5" t="n"/>
      <c r="N22" s="5" t="n"/>
      <c r="O22" s="5" t="n"/>
      <c r="P22" s="5" t="n"/>
      <c r="Q22" s="5" t="n"/>
      <c r="R22" s="6" t="n">
        <v>268</v>
      </c>
      <c r="S22" s="6" t="n">
        <v>286</v>
      </c>
      <c r="T22" s="6" t="n">
        <v>223</v>
      </c>
    </row>
    <row r="23">
      <c r="A23" s="34" t="n"/>
      <c r="B23" s="34" t="n"/>
      <c r="C23" s="34" t="n"/>
      <c r="D23" s="34" t="n"/>
      <c r="E23" s="34" t="n"/>
      <c r="F23" s="34" t="n"/>
      <c r="G23" s="34" t="inlineStr">
        <is>
          <t>Grundsteuer und sonstige Steuern</t>
        </is>
      </c>
      <c r="H23" s="67" t="inlineStr">
        <is>
          <t>Property &amp; Other Taxes</t>
        </is>
      </c>
      <c r="I23" s="29" t="n">
        <v>115</v>
      </c>
      <c r="J23" s="6" t="n">
        <v>167</v>
      </c>
      <c r="K23" s="6" t="n">
        <v>150</v>
      </c>
      <c r="L23" s="6" t="n">
        <v>251</v>
      </c>
      <c r="M23" s="87" t="n">
        <v>48</v>
      </c>
      <c r="N23" s="87" t="n">
        <v>40</v>
      </c>
      <c r="O23" s="87" t="n">
        <v>29</v>
      </c>
      <c r="P23" s="87" t="n">
        <v>27</v>
      </c>
      <c r="Q23" s="6" t="n">
        <v>175</v>
      </c>
      <c r="R23" s="87" t="n">
        <v>78</v>
      </c>
      <c r="S23" s="87" t="n">
        <v>98</v>
      </c>
      <c r="T23" s="6" t="n">
        <v>130</v>
      </c>
    </row>
    <row r="24">
      <c r="A24" s="34" t="n"/>
      <c r="B24" s="34" t="n"/>
      <c r="C24" s="34" t="n"/>
      <c r="D24" s="34" t="n"/>
      <c r="E24" s="34" t="n"/>
      <c r="F24" s="34" t="n"/>
      <c r="G24" s="34" t="inlineStr">
        <is>
          <t>Mietkosten</t>
        </is>
      </c>
      <c r="H24" s="67" t="inlineStr">
        <is>
          <t>Rental Expense</t>
        </is>
      </c>
      <c r="I24" s="26" t="n">
        <v>0</v>
      </c>
      <c r="J24" s="5" t="n"/>
      <c r="K24" s="5" t="n"/>
      <c r="L24" s="87" t="n">
        <v>60</v>
      </c>
      <c r="M24" s="87" t="n">
        <v>43</v>
      </c>
      <c r="N24" s="87" t="n">
        <v>30</v>
      </c>
      <c r="O24" s="87" t="n">
        <v>42</v>
      </c>
      <c r="P24" s="87" t="n">
        <v>48</v>
      </c>
      <c r="Q24" s="87" t="n">
        <v>49</v>
      </c>
      <c r="R24" s="6" t="n">
        <v>130</v>
      </c>
      <c r="S24" s="6" t="n">
        <v>140</v>
      </c>
      <c r="T24" s="6" t="n">
        <v>143</v>
      </c>
    </row>
    <row r="25" ht="28.8" customHeight="1">
      <c r="A25" s="25" t="n"/>
      <c r="B25" s="25" t="n"/>
      <c r="C25" s="25" t="n"/>
      <c r="D25" s="25" t="n"/>
      <c r="E25" s="25" t="n"/>
      <c r="F25" s="25" t="n"/>
      <c r="G25" s="25" t="inlineStr">
        <is>
          <t>Sonstige betriebliche Aufwendungen/(Erträge) - netto</t>
        </is>
      </c>
      <c r="H25" s="1" t="inlineStr">
        <is>
          <t>Other Operating Expense/(Income) - Net</t>
        </is>
      </c>
      <c r="I25" s="6" t="n">
        <v>-1212</v>
      </c>
      <c r="J25" s="6" t="n">
        <v>-2077</v>
      </c>
      <c r="K25" s="6" t="n">
        <v>711</v>
      </c>
      <c r="L25" s="6" t="n">
        <v>1328</v>
      </c>
      <c r="M25" s="6" t="n">
        <v>-974</v>
      </c>
      <c r="N25" s="6" t="n">
        <v>-643</v>
      </c>
      <c r="O25" s="6" t="n">
        <v>-1257</v>
      </c>
      <c r="P25" s="6" t="n">
        <v>528</v>
      </c>
      <c r="Q25" s="6" t="n">
        <v>-1857</v>
      </c>
      <c r="R25" s="6" t="n">
        <v>1244</v>
      </c>
      <c r="S25" s="6" t="n">
        <v>-824</v>
      </c>
      <c r="T25" s="6" t="n">
        <v>-1157</v>
      </c>
    </row>
    <row r="26">
      <c r="A26" s="32" t="n"/>
      <c r="B26" s="32" t="n"/>
      <c r="C26" s="32" t="n"/>
      <c r="D26" s="32" t="n"/>
      <c r="E26" s="32" t="n"/>
      <c r="F26" s="32" t="n"/>
      <c r="G26" s="32" t="inlineStr">
        <is>
          <t>Betriebskosten - Gesamt</t>
        </is>
      </c>
      <c r="H26" s="1" t="inlineStr">
        <is>
          <t>Operating Expenses - Total</t>
        </is>
      </c>
      <c r="I26" s="33">
        <f>I8+I18+I25</f>
        <v/>
      </c>
      <c r="J26" s="33">
        <f>J8+J18+J25</f>
        <v/>
      </c>
      <c r="K26" s="33">
        <f>K8+K18+K25</f>
        <v/>
      </c>
      <c r="L26" s="33">
        <f>L8+L18+L25</f>
        <v/>
      </c>
      <c r="M26" s="33">
        <f>M8+M18+M25</f>
        <v/>
      </c>
      <c r="N26" s="33">
        <f>N8+N18+N25</f>
        <v/>
      </c>
      <c r="O26" s="33">
        <f>O8+O18+O25</f>
        <v/>
      </c>
      <c r="P26" s="33">
        <f>P8+P18+P25</f>
        <v/>
      </c>
      <c r="Q26" s="33">
        <f>Q8+Q18+Q25</f>
        <v/>
      </c>
      <c r="R26" s="33">
        <f>R8+R18+R25</f>
        <v/>
      </c>
      <c r="S26" s="33">
        <f>S8+S18+S25</f>
        <v/>
      </c>
      <c r="T26" s="33">
        <f>T8+T18+T25</f>
        <v/>
      </c>
    </row>
    <row r="27">
      <c r="A27" s="76" t="n"/>
      <c r="B27" s="76" t="n"/>
      <c r="C27" s="76" t="n"/>
      <c r="D27" s="76" t="n"/>
      <c r="E27" s="76" t="n"/>
      <c r="F27" s="76" t="n"/>
      <c r="G27" s="76" t="inlineStr">
        <is>
          <t>Betriebsergebnis</t>
        </is>
      </c>
      <c r="H27" s="80" t="n"/>
      <c r="I27" s="78" t="n"/>
      <c r="J27" s="79" t="n"/>
      <c r="K27" s="79" t="n"/>
      <c r="L27" s="79" t="n"/>
      <c r="M27" s="79" t="n"/>
      <c r="N27" s="79" t="n"/>
      <c r="O27" s="79" t="n"/>
      <c r="P27" s="79" t="n"/>
      <c r="Q27" s="79" t="n"/>
      <c r="R27" s="79" t="n"/>
      <c r="S27" s="79" t="n"/>
      <c r="T27" s="79" t="n"/>
    </row>
    <row r="28" ht="28.8" customHeight="1">
      <c r="A28" s="51" t="n"/>
      <c r="B28" s="51" t="n"/>
      <c r="C28" s="51" t="n"/>
      <c r="D28" s="51" t="n"/>
      <c r="E28" s="51" t="n"/>
      <c r="F28" s="51" t="n"/>
      <c r="G28" s="32" t="inlineStr">
        <is>
          <t>EBIT (operativ) - Betriebsergebnis vor Zinsen und Steuern</t>
        </is>
      </c>
      <c r="H28" s="4" t="inlineStr">
        <is>
          <t>Operating Profit before Non-Recurring Income/Expense</t>
        </is>
      </c>
      <c r="I28" s="21">
        <f>I5-I26</f>
        <v/>
      </c>
      <c r="J28" s="21">
        <f>J5-J26</f>
        <v/>
      </c>
      <c r="K28" s="21">
        <f>K5-K26</f>
        <v/>
      </c>
      <c r="L28" s="21">
        <f>L5-L26</f>
        <v/>
      </c>
      <c r="M28" s="21">
        <f>M5-M26</f>
        <v/>
      </c>
      <c r="N28" s="21">
        <f>N5-N26</f>
        <v/>
      </c>
      <c r="O28" s="21">
        <f>O5-O26</f>
        <v/>
      </c>
      <c r="P28" s="21">
        <f>P5-P26</f>
        <v/>
      </c>
      <c r="Q28" s="21">
        <f>Q5-Q26</f>
        <v/>
      </c>
      <c r="R28" s="21">
        <f>R5-R26</f>
        <v/>
      </c>
      <c r="S28" s="21">
        <f>S5-S26</f>
        <v/>
      </c>
      <c r="T28" s="21">
        <f>T5-T26</f>
        <v/>
      </c>
    </row>
    <row r="29">
      <c r="A29" s="76" t="n"/>
      <c r="B29" s="76" t="n"/>
      <c r="C29" s="76" t="n"/>
      <c r="D29" s="76" t="n"/>
      <c r="E29" s="76" t="n"/>
      <c r="F29" s="76" t="n"/>
      <c r="G29" s="76" t="inlineStr">
        <is>
          <t>Nichtbetriebliche Aufwendungen</t>
        </is>
      </c>
      <c r="H29" s="80" t="n"/>
      <c r="I29" s="78" t="n"/>
      <c r="J29" s="79" t="n"/>
      <c r="K29" s="79" t="n"/>
      <c r="L29" s="79" t="n"/>
      <c r="M29" s="79" t="n"/>
      <c r="N29" s="79" t="n"/>
      <c r="O29" s="79" t="n"/>
      <c r="P29" s="79" t="n"/>
      <c r="Q29" s="79" t="n"/>
      <c r="R29" s="79" t="n"/>
      <c r="S29" s="79" t="n"/>
      <c r="T29" s="79" t="n"/>
    </row>
    <row r="30">
      <c r="A30" s="32" t="n"/>
      <c r="B30" s="32" t="n"/>
      <c r="C30" s="32" t="n"/>
      <c r="D30" s="32" t="n"/>
      <c r="E30" s="32" t="n"/>
      <c r="F30" s="32" t="n"/>
      <c r="G30" s="32" t="inlineStr">
        <is>
          <t>Finanzergebnis</t>
        </is>
      </c>
      <c r="H30" s="1" t="inlineStr">
        <is>
          <t>Financing Income/(Expense) - Net - Total</t>
        </is>
      </c>
      <c r="I30" s="54">
        <f>(I31-I32)*-1</f>
        <v/>
      </c>
      <c r="J30" s="54">
        <f>(J31-J32)*-1</f>
        <v/>
      </c>
      <c r="K30" s="54">
        <f>(K31-K32)*-1</f>
        <v/>
      </c>
      <c r="L30" s="54">
        <f>(L31-L32)*-1</f>
        <v/>
      </c>
      <c r="M30" s="54">
        <f>(M31-M32)*-1</f>
        <v/>
      </c>
      <c r="N30" s="54">
        <f>(N31-N32)*-1</f>
        <v/>
      </c>
      <c r="O30" s="54">
        <f>(O31-O32)*-1</f>
        <v/>
      </c>
      <c r="P30" s="54">
        <f>(P31-P32)*-1</f>
        <v/>
      </c>
      <c r="Q30" s="54">
        <f>(Q31-Q32)*-1</f>
        <v/>
      </c>
      <c r="R30" s="54">
        <f>(R31-R32)*-1</f>
        <v/>
      </c>
      <c r="S30" s="54">
        <f>(S31-S32)*-1</f>
        <v/>
      </c>
      <c r="T30" s="54">
        <f>(T31-T32)*-1</f>
        <v/>
      </c>
    </row>
    <row r="31">
      <c r="A31" s="30" t="n"/>
      <c r="B31" s="30" t="n"/>
      <c r="C31" s="30" t="n"/>
      <c r="D31" s="30" t="n"/>
      <c r="E31" s="30" t="n"/>
      <c r="F31" s="30" t="n"/>
      <c r="G31" s="30" t="inlineStr">
        <is>
          <t>Zinsaufwendungen – abzüglich Zinserträge</t>
        </is>
      </c>
      <c r="H31" s="2" t="inlineStr">
        <is>
          <t>Interest Expense - Net of (Interest Income)</t>
        </is>
      </c>
      <c r="I31" s="31" t="n">
        <v>13</v>
      </c>
      <c r="J31" s="6" t="n">
        <v>276</v>
      </c>
      <c r="K31" s="6" t="n">
        <v>347</v>
      </c>
      <c r="L31" s="6" t="n">
        <v>654</v>
      </c>
      <c r="M31" s="6" t="n">
        <v>266</v>
      </c>
      <c r="N31" s="6" t="n">
        <v>195</v>
      </c>
      <c r="O31" s="87" t="n">
        <v>73</v>
      </c>
      <c r="P31" s="87" t="n">
        <v>14</v>
      </c>
      <c r="Q31" s="6" t="n">
        <v>101</v>
      </c>
      <c r="R31" s="6" t="n">
        <v>643</v>
      </c>
      <c r="S31" s="6" t="n">
        <v>804</v>
      </c>
      <c r="T31" s="6" t="n">
        <v>862</v>
      </c>
    </row>
    <row r="32" ht="28.8" customHeight="1">
      <c r="A32" s="30" t="n"/>
      <c r="B32" s="30" t="n"/>
      <c r="C32" s="30" t="n"/>
      <c r="D32" s="30" t="n"/>
      <c r="E32" s="30" t="n"/>
      <c r="F32" s="30" t="n"/>
      <c r="G32" s="30" t="inlineStr">
        <is>
          <t>Zinsunabhängige Finanzerträge/(Finanzaufwendungen)</t>
        </is>
      </c>
      <c r="H32" s="2" t="inlineStr">
        <is>
          <t>Non-Interest Financial Income/(Expense) - Total</t>
        </is>
      </c>
      <c r="I32" s="6" t="n">
        <v>342</v>
      </c>
      <c r="J32" s="87" t="n">
        <v>-41</v>
      </c>
      <c r="K32" s="6" t="n">
        <v>-513</v>
      </c>
      <c r="L32" s="6" t="n">
        <v>1204</v>
      </c>
      <c r="M32" s="6" t="n">
        <v>169</v>
      </c>
      <c r="N32" s="6" t="n">
        <v>-250</v>
      </c>
      <c r="O32" s="6" t="n">
        <v>-858</v>
      </c>
      <c r="P32" s="6" t="n">
        <v>-440</v>
      </c>
      <c r="Q32" s="87" t="n">
        <v>58</v>
      </c>
      <c r="R32" s="6" t="n">
        <v>-1449</v>
      </c>
      <c r="S32" s="6" t="n">
        <v>-596</v>
      </c>
      <c r="T32" s="6" t="n">
        <v>-818</v>
      </c>
    </row>
    <row r="33" ht="28.8" customHeight="1">
      <c r="A33" s="25" t="n"/>
      <c r="B33" s="25" t="n"/>
      <c r="C33" s="25" t="n"/>
      <c r="D33" s="25" t="n"/>
      <c r="E33" s="25" t="n"/>
      <c r="F33" s="25" t="n"/>
      <c r="G33" s="25" t="inlineStr">
        <is>
          <t>Veräußerung von Sachanlagen und immateriellen Vermögenswerten – Gewinn/(Verlust)</t>
        </is>
      </c>
      <c r="H33" s="1" t="inlineStr">
        <is>
          <t>Sale of Tangible &amp; Intangible Fixed Assets - Gain/(Loss)</t>
        </is>
      </c>
      <c r="I33" s="6" t="n">
        <v>343</v>
      </c>
      <c r="J33" s="6" t="n">
        <v>518</v>
      </c>
      <c r="K33" s="6" t="n">
        <v>571</v>
      </c>
      <c r="L33" s="6" t="n">
        <v>2052</v>
      </c>
      <c r="M33" s="6" t="n">
        <v>426</v>
      </c>
      <c r="N33" s="6" t="n">
        <v>109</v>
      </c>
      <c r="O33" s="6" t="n">
        <v>549</v>
      </c>
      <c r="P33" s="87" t="n">
        <v>22</v>
      </c>
      <c r="Q33" s="6" t="n">
        <v>565</v>
      </c>
      <c r="R33" s="6" t="n">
        <v>331</v>
      </c>
      <c r="S33" s="6" t="n">
        <v>259</v>
      </c>
      <c r="T33" s="6" t="n">
        <v>453</v>
      </c>
    </row>
    <row r="34" ht="28.8" customHeight="1">
      <c r="A34" s="25" t="n"/>
      <c r="B34" s="25" t="n"/>
      <c r="C34" s="25" t="n"/>
      <c r="D34" s="25" t="n"/>
      <c r="E34" s="25" t="n"/>
      <c r="F34" s="25" t="n"/>
      <c r="G34" s="25" t="inlineStr">
        <is>
          <t>Ergebnis aus Beteiligungen – vor Steuern, einschließlich einmaliger Posten</t>
        </is>
      </c>
      <c r="H34" s="1" t="inlineStr">
        <is>
          <t>Equity Earnings/(Loss) - before Taxes including Non-Recurring</t>
        </is>
      </c>
      <c r="I34" s="6" t="n">
        <v>500</v>
      </c>
      <c r="J34" s="6" t="n">
        <v>406</v>
      </c>
      <c r="K34" s="6" t="n">
        <v>565</v>
      </c>
      <c r="L34" s="6" t="n">
        <v>298</v>
      </c>
      <c r="M34" s="6" t="n">
        <v>291</v>
      </c>
      <c r="N34" s="6" t="n">
        <v>381</v>
      </c>
      <c r="O34" s="6" t="n">
        <v>321</v>
      </c>
      <c r="P34" s="6" t="n">
        <v>211</v>
      </c>
      <c r="Q34" s="6" t="n">
        <v>137</v>
      </c>
      <c r="R34" s="6" t="n">
        <v>387</v>
      </c>
      <c r="S34" s="6" t="n">
        <v>238</v>
      </c>
      <c r="T34" s="6" t="n">
        <v>364</v>
      </c>
    </row>
    <row r="35" ht="27.6" customHeight="1">
      <c r="A35" s="25" t="n"/>
      <c r="B35" s="25" t="n"/>
      <c r="C35" s="25" t="n"/>
      <c r="D35" s="25" t="n"/>
      <c r="E35" s="25" t="n"/>
      <c r="F35" s="25" t="n"/>
      <c r="G35" s="25" t="inlineStr">
        <is>
          <t xml:space="preserve">Sonstige nicht operative Erträge/(Aufwendungen) </t>
        </is>
      </c>
      <c r="H35" s="1" t="inlineStr">
        <is>
          <t>Other Non-Operating Income/(Expense) - Total</t>
        </is>
      </c>
      <c r="I35" s="6" t="n">
        <v>1773</v>
      </c>
      <c r="J35" s="6" t="n">
        <v>-648</v>
      </c>
      <c r="K35" s="6" t="n">
        <v>2640</v>
      </c>
      <c r="L35" s="6" t="n">
        <v>7564</v>
      </c>
      <c r="M35" s="6" t="n">
        <v>762</v>
      </c>
      <c r="N35" s="6" t="n">
        <v>2142</v>
      </c>
      <c r="O35" s="6" t="n">
        <v>1994</v>
      </c>
      <c r="P35" s="6" t="n">
        <v>1252</v>
      </c>
      <c r="Q35" s="6" t="n">
        <v>-705</v>
      </c>
      <c r="R35" s="6" t="n">
        <v>6716</v>
      </c>
      <c r="S35" s="6" t="n">
        <v>3116</v>
      </c>
      <c r="T35" s="6" t="n">
        <v>159</v>
      </c>
    </row>
    <row r="36">
      <c r="A36" s="51" t="n"/>
      <c r="B36" s="51" t="n"/>
      <c r="C36" s="51" t="n"/>
      <c r="D36" s="51" t="n"/>
      <c r="E36" s="51" t="n"/>
      <c r="F36" s="51" t="n"/>
      <c r="G36" s="32" t="inlineStr">
        <is>
          <t>Normalisierter Gewinn vor Steuern</t>
        </is>
      </c>
      <c r="H36" s="1" t="inlineStr">
        <is>
          <t>Normalized Pre-tax Profit</t>
        </is>
      </c>
      <c r="I36" s="22">
        <f>I28+I30+I33+I34+I35</f>
        <v/>
      </c>
      <c r="J36" s="22">
        <f>J28+J30+J33+J34+J35</f>
        <v/>
      </c>
      <c r="K36" s="22">
        <f>K28+K30+K33+K34+K35</f>
        <v/>
      </c>
      <c r="L36" s="22">
        <f>L28+L30+L33+L34+L35</f>
        <v/>
      </c>
      <c r="M36" s="22">
        <f>M28+M30+M33+M34+M35</f>
        <v/>
      </c>
      <c r="N36" s="22">
        <f>N28+N30+N33+N34+N35</f>
        <v/>
      </c>
      <c r="O36" s="22">
        <f>O28+O30+O33+O34+O35</f>
        <v/>
      </c>
      <c r="P36" s="22">
        <f>P28+P30+P33+P34+P35</f>
        <v/>
      </c>
      <c r="Q36" s="22">
        <f>Q28+Q30+Q33+Q34+Q35</f>
        <v/>
      </c>
      <c r="R36" s="22">
        <f>R28+R30+R33+R34+R35</f>
        <v/>
      </c>
      <c r="S36" s="22">
        <f>S28+S30+S33+S34+S35</f>
        <v/>
      </c>
      <c r="T36" s="22">
        <f>T28+T30+T33+T34+T35</f>
        <v/>
      </c>
    </row>
    <row r="37">
      <c r="A37" s="51" t="n"/>
      <c r="B37" s="51" t="n"/>
      <c r="C37" s="51" t="n"/>
      <c r="D37" s="51" t="n"/>
      <c r="E37" s="51" t="n"/>
      <c r="F37" s="51" t="n"/>
      <c r="G37" s="25" t="inlineStr">
        <is>
          <t>Zinsaufwendungen</t>
        </is>
      </c>
      <c r="H37" s="69" t="inlineStr">
        <is>
          <t>Interest Expense</t>
        </is>
      </c>
      <c r="I37" s="31" t="n">
        <v>13</v>
      </c>
      <c r="J37" s="6" t="n">
        <v>276</v>
      </c>
      <c r="K37" s="6" t="n">
        <v>347</v>
      </c>
      <c r="L37" s="6" t="n">
        <v>654</v>
      </c>
      <c r="M37" s="6" t="n">
        <v>266</v>
      </c>
      <c r="N37" s="6" t="n">
        <v>195</v>
      </c>
      <c r="O37" s="87" t="n">
        <v>73</v>
      </c>
      <c r="P37" s="87" t="n">
        <v>14</v>
      </c>
      <c r="Q37" s="6" t="n">
        <v>101</v>
      </c>
      <c r="R37" s="6" t="n">
        <v>643</v>
      </c>
      <c r="S37" s="6" t="n">
        <v>804</v>
      </c>
      <c r="T37" s="6" t="n">
        <v>862</v>
      </c>
    </row>
    <row r="38">
      <c r="A38" s="76" t="n"/>
      <c r="B38" s="76" t="n"/>
      <c r="C38" s="76" t="n"/>
      <c r="D38" s="76" t="n"/>
      <c r="E38" s="76" t="n"/>
      <c r="F38" s="76" t="n"/>
      <c r="G38" s="76" t="inlineStr">
        <is>
          <t>Non-Recurring Income/Expense</t>
        </is>
      </c>
      <c r="H38" s="80" t="n"/>
      <c r="I38" s="78" t="n"/>
      <c r="J38" s="79" t="n"/>
      <c r="K38" s="79" t="n"/>
      <c r="L38" s="79" t="n"/>
      <c r="M38" s="79" t="n"/>
      <c r="N38" s="79" t="n"/>
      <c r="O38" s="79" t="n"/>
      <c r="P38" s="79" t="n"/>
      <c r="Q38" s="79" t="n"/>
      <c r="R38" s="79" t="n"/>
      <c r="S38" s="79" t="n"/>
      <c r="T38" s="79" t="n"/>
    </row>
    <row r="39">
      <c r="A39" s="32" t="n"/>
      <c r="B39" s="32" t="n"/>
      <c r="C39" s="32" t="n"/>
      <c r="D39" s="32" t="n"/>
      <c r="E39" s="32" t="n"/>
      <c r="F39" s="32" t="n"/>
      <c r="G39" s="32" t="inlineStr">
        <is>
          <t>Einmalige Erträge/(Aufwendungen) - insgesamt</t>
        </is>
      </c>
      <c r="H39" s="1" t="inlineStr">
        <is>
          <t>Non-Recurring Income/(Expense) - Total</t>
        </is>
      </c>
      <c r="I39" s="55">
        <f>-I41+I42+I43+I44+I45-I40</f>
        <v/>
      </c>
      <c r="J39" s="55">
        <f>-J41+J42+J43+J44+J45-J40</f>
        <v/>
      </c>
      <c r="K39" s="55">
        <f>-K41+K42+K43+K44+K45-K40</f>
        <v/>
      </c>
      <c r="L39" s="55">
        <f>-L41+L42+L43+L44+L45-L40</f>
        <v/>
      </c>
      <c r="M39" s="55">
        <f>-M41+M42+M43+M44+M45-M40</f>
        <v/>
      </c>
      <c r="N39" s="55">
        <f>-N41+N42+N43+N44+N45-N40</f>
        <v/>
      </c>
      <c r="O39" s="55">
        <f>-O41+O42+O43+O44+O45-O40</f>
        <v/>
      </c>
      <c r="P39" s="55">
        <f>-P41+P42+P43+P44+P45-P40</f>
        <v/>
      </c>
      <c r="Q39" s="55">
        <f>-Q41+Q42+Q43+Q44+Q45-Q40</f>
        <v/>
      </c>
      <c r="R39" s="55">
        <f>-R41+R42+R43+R44+R45-R40</f>
        <v/>
      </c>
      <c r="S39" s="55">
        <f>-S41+S42+S43+S44+S45-S40</f>
        <v/>
      </c>
      <c r="T39" s="55">
        <f>-T41+T42+T43+T44+T45-T40</f>
        <v/>
      </c>
    </row>
    <row r="40">
      <c r="A40" s="30" t="n"/>
      <c r="B40" s="30" t="n"/>
      <c r="C40" s="30" t="n"/>
      <c r="D40" s="30" t="n"/>
      <c r="E40" s="30" t="n"/>
      <c r="F40" s="30" t="n"/>
      <c r="G40" s="30" t="inlineStr">
        <is>
          <t>Wertminderung  – Gesamt</t>
        </is>
      </c>
      <c r="H40" s="67" t="inlineStr">
        <is>
          <t>Impairment - Tangible &amp; Intangible Fixed Assets</t>
        </is>
      </c>
      <c r="I40" s="70" t="n">
        <v>729</v>
      </c>
      <c r="J40" s="70" t="n">
        <v>1359</v>
      </c>
      <c r="K40" s="70" t="n">
        <v>1923</v>
      </c>
      <c r="L40" s="70" t="n">
        <v>193</v>
      </c>
      <c r="M40" s="70" t="n">
        <v>952</v>
      </c>
      <c r="N40" s="70" t="n">
        <v>1712</v>
      </c>
      <c r="O40" s="70" t="n">
        <v>1968</v>
      </c>
      <c r="P40" s="89" t="n">
        <v>47</v>
      </c>
      <c r="Q40" s="70" t="n">
        <v>382</v>
      </c>
      <c r="R40" s="70" t="n">
        <v>4379</v>
      </c>
      <c r="S40" s="70" t="n">
        <v>3110</v>
      </c>
      <c r="T40" s="70" t="n">
        <v>842</v>
      </c>
    </row>
    <row r="41">
      <c r="A41" s="30" t="n"/>
      <c r="B41" s="30" t="n"/>
      <c r="C41" s="30" t="n"/>
      <c r="D41" s="30" t="n"/>
      <c r="E41" s="30" t="n"/>
      <c r="F41" s="30" t="n"/>
      <c r="G41" s="30" t="inlineStr">
        <is>
          <t>Restrukturierungskosten</t>
        </is>
      </c>
      <c r="H41" s="2" t="inlineStr">
        <is>
          <t>Restructuring Charges</t>
        </is>
      </c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6" t="n">
        <v>5956</v>
      </c>
      <c r="S41" s="6" t="n">
        <v>3212</v>
      </c>
      <c r="T41" s="87" t="n">
        <v>48</v>
      </c>
    </row>
    <row r="42">
      <c r="A42" s="30" t="n"/>
      <c r="B42" s="30" t="n"/>
      <c r="C42" s="30" t="n"/>
      <c r="D42" s="30" t="n"/>
      <c r="E42" s="30" t="n"/>
      <c r="F42" s="30" t="n"/>
      <c r="G42" s="30" t="inlineStr">
        <is>
          <t>Derivate (Gewinn/Verlust)</t>
        </is>
      </c>
      <c r="H42" s="2" t="inlineStr">
        <is>
          <t>Derivatives - Hedging - Gain/(Loss)</t>
        </is>
      </c>
      <c r="I42" s="6" t="n">
        <v>-408</v>
      </c>
      <c r="J42" s="87" t="n">
        <v>-34</v>
      </c>
      <c r="K42" s="87" t="n">
        <v>-47</v>
      </c>
      <c r="L42" s="6" t="n">
        <v>-4575</v>
      </c>
      <c r="M42" s="6" t="n">
        <v>-940</v>
      </c>
      <c r="N42" s="6" t="n">
        <v>-507</v>
      </c>
      <c r="O42" s="87" t="n">
        <v>-70</v>
      </c>
      <c r="P42" s="5" t="n"/>
      <c r="Q42" s="5" t="n"/>
      <c r="R42" s="87" t="n">
        <v>-46</v>
      </c>
      <c r="S42" s="87" t="n">
        <v>-47</v>
      </c>
      <c r="T42" s="6" t="n">
        <v>-226</v>
      </c>
    </row>
    <row r="43" ht="27.6" customHeight="1">
      <c r="A43" s="30" t="n"/>
      <c r="B43" s="30" t="n"/>
      <c r="C43" s="30" t="n"/>
      <c r="D43" s="30" t="n"/>
      <c r="E43" s="30" t="n"/>
      <c r="F43" s="30" t="n"/>
      <c r="G43" s="30" t="inlineStr">
        <is>
          <t>Derivate (Gewinn/Verlust) - Ineffektiv</t>
        </is>
      </c>
      <c r="H43" s="2" t="inlineStr">
        <is>
          <t>Derivatives - Hedging - Ineffective Gain/(Loss)</t>
        </is>
      </c>
      <c r="I43" s="6" t="n">
        <v>923</v>
      </c>
      <c r="J43" s="6" t="n">
        <v>2070</v>
      </c>
      <c r="K43" s="6" t="n">
        <v>1395</v>
      </c>
      <c r="L43" s="6" t="n">
        <v>-4195</v>
      </c>
      <c r="M43" s="6" t="n">
        <v>-503</v>
      </c>
      <c r="N43" s="6" t="n">
        <v>1886</v>
      </c>
      <c r="O43" s="87" t="n">
        <v>81</v>
      </c>
      <c r="P43" s="6" t="n">
        <v>-146</v>
      </c>
      <c r="Q43" s="6" t="n">
        <v>-480</v>
      </c>
      <c r="R43" s="6" t="n">
        <v>-799</v>
      </c>
      <c r="S43" s="6" t="n">
        <v>296</v>
      </c>
      <c r="T43" s="5" t="n"/>
    </row>
    <row r="44" ht="28.8" customHeight="1">
      <c r="A44" s="30" t="n"/>
      <c r="B44" s="30" t="n"/>
      <c r="C44" s="30" t="n"/>
      <c r="D44" s="30" t="n"/>
      <c r="E44" s="30" t="n"/>
      <c r="F44" s="30" t="n"/>
      <c r="G44" s="30" t="inlineStr">
        <is>
          <t>Verkauf und Erwerb von Konzerngesellschaften – Gewinn/(Verlust)</t>
        </is>
      </c>
      <c r="H44" s="2" t="inlineStr">
        <is>
          <t>Sale &amp; Acquisition of Group Companies - Gain/(Loss)</t>
        </is>
      </c>
      <c r="I44" s="6" t="n">
        <v>470</v>
      </c>
      <c r="J44" s="6" t="n">
        <v>1595</v>
      </c>
      <c r="K44" s="6" t="n">
        <v>-2422</v>
      </c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</row>
    <row r="45" ht="28.8" customHeight="1">
      <c r="A45" s="30" t="n"/>
      <c r="B45" s="30" t="n"/>
      <c r="C45" s="30" t="n"/>
      <c r="D45" s="30" t="n"/>
      <c r="E45" s="30" t="n"/>
      <c r="F45" s="30" t="n"/>
      <c r="G45" s="30" t="inlineStr">
        <is>
          <t>Einmalige Erträge/(Aufwendungen) -- Sonstiges - Gesamt</t>
        </is>
      </c>
      <c r="H45" s="2" t="inlineStr">
        <is>
          <t>Non-Recurring Income/(Expense) - Other - Total</t>
        </is>
      </c>
      <c r="I45" s="6" t="n">
        <v>-940</v>
      </c>
      <c r="J45" s="6" t="n">
        <v>-894</v>
      </c>
      <c r="K45" s="6" t="n">
        <v>-454</v>
      </c>
      <c r="L45" s="6" t="n">
        <v>-485</v>
      </c>
      <c r="M45" s="6" t="n">
        <v>-168</v>
      </c>
      <c r="N45" s="6" t="n">
        <v>-291</v>
      </c>
      <c r="O45" s="6" t="n">
        <v>-1210</v>
      </c>
      <c r="P45" s="87" t="n">
        <v>10</v>
      </c>
      <c r="Q45" s="6" t="n">
        <v>1322</v>
      </c>
      <c r="R45" s="5" t="n"/>
      <c r="S45" s="5" t="n"/>
      <c r="T45" s="5" t="n"/>
    </row>
    <row r="46">
      <c r="A46" s="76" t="n"/>
      <c r="B46" s="76" t="n"/>
      <c r="C46" s="76" t="n"/>
      <c r="D46" s="76" t="n"/>
      <c r="E46" s="76" t="n"/>
      <c r="F46" s="76" t="n"/>
      <c r="G46" s="76" t="inlineStr">
        <is>
          <t>Einkommen vor Steuern</t>
        </is>
      </c>
      <c r="H46" s="80" t="n"/>
      <c r="I46" s="78" t="n"/>
      <c r="J46" s="79" t="n"/>
      <c r="K46" s="79" t="n"/>
      <c r="L46" s="79" t="n"/>
      <c r="M46" s="79" t="n"/>
      <c r="N46" s="79" t="n"/>
      <c r="O46" s="79" t="n"/>
      <c r="P46" s="79" t="n"/>
      <c r="Q46" s="79" t="n"/>
      <c r="R46" s="79" t="n"/>
      <c r="S46" s="79" t="n"/>
      <c r="T46" s="79" t="n"/>
    </row>
    <row r="47">
      <c r="A47" s="32" t="n"/>
      <c r="B47" s="32" t="n"/>
      <c r="C47" s="32" t="n"/>
      <c r="D47" s="32" t="n"/>
      <c r="E47" s="32" t="n"/>
      <c r="F47" s="32" t="n"/>
      <c r="G47" s="32" t="inlineStr">
        <is>
          <t>Ergebnis vor Steuern</t>
        </is>
      </c>
      <c r="H47" s="4" t="inlineStr">
        <is>
          <t>Income before Taxes</t>
        </is>
      </c>
      <c r="I47" s="54">
        <f>I36+I39</f>
        <v/>
      </c>
      <c r="J47" s="54">
        <f>J36+J39</f>
        <v/>
      </c>
      <c r="K47" s="54">
        <f>K36+K39</f>
        <v/>
      </c>
      <c r="L47" s="54">
        <f>L36+L39</f>
        <v/>
      </c>
      <c r="M47" s="54">
        <f>M36+M39</f>
        <v/>
      </c>
      <c r="N47" s="54">
        <f>N36+N39</f>
        <v/>
      </c>
      <c r="O47" s="54">
        <f>O36+O39</f>
        <v/>
      </c>
      <c r="P47" s="54">
        <f>P36+P39</f>
        <v/>
      </c>
      <c r="Q47" s="54">
        <f>Q36+Q39</f>
        <v/>
      </c>
      <c r="R47" s="54">
        <f>R36+R39</f>
        <v/>
      </c>
      <c r="S47" s="54">
        <f>S36+S39</f>
        <v/>
      </c>
      <c r="T47" s="54">
        <f>T36+T39</f>
        <v/>
      </c>
    </row>
    <row r="48">
      <c r="A48" s="76" t="n"/>
      <c r="B48" s="76" t="n"/>
      <c r="C48" s="76" t="n"/>
      <c r="D48" s="76" t="n"/>
      <c r="E48" s="76" t="n"/>
      <c r="F48" s="76" t="n"/>
      <c r="G48" s="76" t="inlineStr">
        <is>
          <t>Steuern</t>
        </is>
      </c>
      <c r="H48" s="80" t="n"/>
      <c r="I48" s="78" t="n"/>
      <c r="J48" s="78" t="n"/>
      <c r="K48" s="78" t="n"/>
      <c r="L48" s="78" t="n"/>
      <c r="M48" s="78" t="n"/>
      <c r="N48" s="78" t="n"/>
      <c r="O48" s="78" t="n"/>
      <c r="P48" s="78" t="n"/>
      <c r="Q48" s="78" t="n"/>
      <c r="R48" s="78" t="n"/>
      <c r="S48" s="78" t="n"/>
      <c r="T48" s="78" t="n"/>
    </row>
    <row r="49">
      <c r="A49" s="25" t="n"/>
      <c r="B49" s="25" t="n"/>
      <c r="C49" s="25" t="n"/>
      <c r="D49" s="25" t="n"/>
      <c r="E49" s="25" t="n"/>
      <c r="F49" s="25" t="n"/>
      <c r="G49" s="25" t="inlineStr">
        <is>
          <t>Einkommensteuer</t>
        </is>
      </c>
      <c r="H49" s="1" t="inlineStr">
        <is>
          <t>Income Taxes</t>
        </is>
      </c>
      <c r="I49" s="29" t="n">
        <v>158</v>
      </c>
      <c r="J49" s="29" t="n">
        <v>1054</v>
      </c>
      <c r="K49" s="29" t="n">
        <v>2337</v>
      </c>
      <c r="L49" s="29" t="n">
        <v>-2277</v>
      </c>
      <c r="M49" s="29" t="n">
        <v>690</v>
      </c>
      <c r="N49" s="29" t="n">
        <v>376</v>
      </c>
      <c r="O49" s="31" t="n">
        <v>-92</v>
      </c>
      <c r="P49" s="29" t="n">
        <v>103</v>
      </c>
      <c r="Q49" s="29" t="n">
        <v>333</v>
      </c>
      <c r="R49" s="29" t="n">
        <v>-323</v>
      </c>
      <c r="S49" s="29" t="n">
        <v>603</v>
      </c>
      <c r="T49" s="29" t="n">
        <v>553</v>
      </c>
    </row>
    <row r="50">
      <c r="A50" s="76" t="n"/>
      <c r="B50" s="76" t="n"/>
      <c r="C50" s="76" t="n"/>
      <c r="D50" s="76" t="n"/>
      <c r="E50" s="76" t="n"/>
      <c r="F50" s="76" t="n"/>
      <c r="G50" s="76" t="inlineStr">
        <is>
          <t>Jahresüberschuss nach Steuern</t>
        </is>
      </c>
      <c r="H50" s="81" t="inlineStr">
        <is>
          <t>Net Income After Tax</t>
        </is>
      </c>
      <c r="I50" s="78" t="n"/>
      <c r="J50" s="78" t="n"/>
      <c r="K50" s="78" t="n"/>
      <c r="L50" s="78" t="n"/>
      <c r="M50" s="78" t="n"/>
      <c r="N50" s="78" t="n"/>
      <c r="O50" s="78" t="n"/>
      <c r="P50" s="78" t="n"/>
      <c r="Q50" s="78" t="n"/>
      <c r="R50" s="78" t="n"/>
      <c r="S50" s="78" t="n"/>
      <c r="T50" s="78" t="n"/>
    </row>
    <row r="51">
      <c r="A51" s="25" t="n"/>
      <c r="B51" s="25" t="n"/>
      <c r="C51" s="25" t="n"/>
      <c r="D51" s="25" t="n"/>
      <c r="E51" s="25" t="n"/>
      <c r="F51" s="25" t="n"/>
      <c r="G51" s="25" t="inlineStr">
        <is>
          <t>Jahresüberschuss nach Steuern</t>
        </is>
      </c>
      <c r="H51" s="1" t="inlineStr">
        <is>
          <t>Net Income after Tax</t>
        </is>
      </c>
      <c r="I51" s="28">
        <f>I47-I49</f>
        <v/>
      </c>
      <c r="J51" s="28">
        <f>J47-J49</f>
        <v/>
      </c>
      <c r="K51" s="28">
        <f>K47-K49</f>
        <v/>
      </c>
      <c r="L51" s="28">
        <f>L47-L49</f>
        <v/>
      </c>
      <c r="M51" s="28">
        <f>M47-M49</f>
        <v/>
      </c>
      <c r="N51" s="28">
        <f>N47-N49</f>
        <v/>
      </c>
      <c r="O51" s="28">
        <f>O47-O49</f>
        <v/>
      </c>
      <c r="P51" s="28">
        <f>P47-P49</f>
        <v/>
      </c>
      <c r="Q51" s="28">
        <f>Q47-Q49</f>
        <v/>
      </c>
      <c r="R51" s="28">
        <f>R47-R49</f>
        <v/>
      </c>
      <c r="S51" s="28">
        <f>S47-S49</f>
        <v/>
      </c>
      <c r="T51" s="28">
        <f>T47-T49</f>
        <v/>
      </c>
    </row>
    <row r="52">
      <c r="A52" s="76" t="n"/>
      <c r="B52" s="76" t="n"/>
      <c r="C52" s="76" t="n"/>
      <c r="D52" s="76" t="n"/>
      <c r="E52" s="76" t="n"/>
      <c r="F52" s="76" t="n"/>
      <c r="G52" s="76" t="inlineStr">
        <is>
          <t>Erträge/Aufwendungen nach Steuern</t>
        </is>
      </c>
      <c r="H52" s="81" t="inlineStr">
        <is>
          <t>After Tax Income/Expense</t>
        </is>
      </c>
      <c r="I52" s="78" t="n"/>
      <c r="J52" s="78" t="n"/>
      <c r="K52" s="78" t="n"/>
      <c r="L52" s="78" t="n"/>
      <c r="M52" s="78" t="n"/>
      <c r="N52" s="78" t="n"/>
      <c r="O52" s="78" t="n"/>
      <c r="P52" s="78" t="n"/>
      <c r="Q52" s="78" t="n"/>
      <c r="R52" s="78" t="n"/>
      <c r="S52" s="78" t="n"/>
      <c r="T52" s="78" t="n"/>
    </row>
    <row r="53" ht="28.8" customHeight="1">
      <c r="A53" s="32" t="n"/>
      <c r="B53" s="32" t="n"/>
      <c r="C53" s="32" t="n"/>
      <c r="D53" s="32" t="n"/>
      <c r="E53" s="32" t="n"/>
      <c r="F53" s="32" t="n"/>
      <c r="G53" s="32" t="inlineStr">
        <is>
          <t>Ergebnis vor aufgegebenen Geschäftsbereichen und außerordentlichen Posten</t>
        </is>
      </c>
      <c r="H53" s="4" t="inlineStr">
        <is>
          <t>Income before Discontinued Operations &amp; Extraordinary Items</t>
        </is>
      </c>
      <c r="I53" s="54">
        <f>I51</f>
        <v/>
      </c>
      <c r="J53" s="54">
        <f>J51</f>
        <v/>
      </c>
      <c r="K53" s="54">
        <f>K51</f>
        <v/>
      </c>
      <c r="L53" s="54">
        <f>L51</f>
        <v/>
      </c>
      <c r="M53" s="54">
        <f>M51</f>
        <v/>
      </c>
      <c r="N53" s="54">
        <f>N51</f>
        <v/>
      </c>
      <c r="O53" s="54">
        <f>O51</f>
        <v/>
      </c>
      <c r="P53" s="54">
        <f>P51</f>
        <v/>
      </c>
      <c r="Q53" s="54">
        <f>Q51</f>
        <v/>
      </c>
      <c r="R53" s="54">
        <f>R51</f>
        <v/>
      </c>
      <c r="S53" s="54">
        <f>S51</f>
        <v/>
      </c>
      <c r="T53" s="54">
        <f>T51</f>
        <v/>
      </c>
    </row>
    <row r="54" ht="28.8" customHeight="1">
      <c r="A54" s="25" t="n"/>
      <c r="B54" s="25" t="n"/>
      <c r="C54" s="25" t="n"/>
      <c r="D54" s="25" t="n"/>
      <c r="E54" s="25" t="n"/>
      <c r="F54" s="25" t="n"/>
      <c r="G54" s="25" t="inlineStr">
        <is>
          <t>Außerordentliche Posten – nach Steuern – Gewinn/(Verlust)</t>
        </is>
      </c>
      <c r="H54" s="1" t="inlineStr">
        <is>
          <t>Extraordinary Activities - after Tax - Gain/(Loss)</t>
        </is>
      </c>
      <c r="I54" s="26" t="n">
        <v>0</v>
      </c>
      <c r="J54" s="26" t="n">
        <v>0</v>
      </c>
      <c r="K54" s="26" t="n">
        <v>0</v>
      </c>
      <c r="L54" s="26" t="n">
        <v>0</v>
      </c>
      <c r="M54" s="26" t="n">
        <v>0</v>
      </c>
      <c r="N54" s="29" t="n">
        <v>221</v>
      </c>
      <c r="O54" s="29" t="n">
        <v>9816</v>
      </c>
      <c r="P54" s="29" t="n">
        <v>1127</v>
      </c>
      <c r="Q54" s="29" t="n">
        <v>592</v>
      </c>
      <c r="R54" s="26" t="n"/>
      <c r="S54" s="29" t="n">
        <v>1524</v>
      </c>
      <c r="T54" s="29" t="n">
        <v>364</v>
      </c>
    </row>
    <row r="55">
      <c r="A55" s="25" t="n"/>
      <c r="B55" s="25" t="n"/>
      <c r="C55" s="25" t="n"/>
      <c r="D55" s="25" t="n"/>
      <c r="E55" s="25" t="n"/>
      <c r="F55" s="25" t="n"/>
      <c r="G55" s="25" t="inlineStr">
        <is>
          <t>Erträge/Aufwendungen nach Steuern</t>
        </is>
      </c>
      <c r="H55" s="1" t="inlineStr">
        <is>
          <t>Net Income before Minority Interest</t>
        </is>
      </c>
      <c r="I55" s="28">
        <f>I53+I54</f>
        <v/>
      </c>
      <c r="J55" s="28">
        <f>J53+J54</f>
        <v/>
      </c>
      <c r="K55" s="28">
        <f>K53+K54</f>
        <v/>
      </c>
      <c r="L55" s="28">
        <f>L53+L54</f>
        <v/>
      </c>
      <c r="M55" s="28">
        <f>M53+M54</f>
        <v/>
      </c>
      <c r="N55" s="28">
        <f>N53+N54</f>
        <v/>
      </c>
      <c r="O55" s="28">
        <f>O53+O54</f>
        <v/>
      </c>
      <c r="P55" s="28">
        <f>P53+P54</f>
        <v/>
      </c>
      <c r="Q55" s="28">
        <f>Q53+Q54</f>
        <v/>
      </c>
      <c r="R55" s="28">
        <f>R53+R54</f>
        <v/>
      </c>
      <c r="S55" s="28">
        <f>S53+S54</f>
        <v/>
      </c>
      <c r="T55" s="28">
        <f>T53+T54</f>
        <v/>
      </c>
    </row>
    <row r="56">
      <c r="A56" s="25" t="n"/>
      <c r="B56" s="25" t="n"/>
      <c r="C56" s="25" t="n"/>
      <c r="D56" s="25" t="n"/>
      <c r="E56" s="25" t="n"/>
      <c r="F56" s="25" t="n"/>
      <c r="G56" s="25" t="inlineStr">
        <is>
          <t>Minderheitsanteile</t>
        </is>
      </c>
      <c r="H56" s="1" t="inlineStr">
        <is>
          <t>Minority Interest</t>
        </is>
      </c>
      <c r="I56" s="29" t="n">
        <v>250</v>
      </c>
      <c r="J56" s="29" t="n">
        <v>154</v>
      </c>
      <c r="K56" s="29" t="n">
        <v>147</v>
      </c>
      <c r="L56" s="29" t="n">
        <v>275</v>
      </c>
      <c r="M56" s="29" t="n">
        <v>111</v>
      </c>
      <c r="N56" s="31" t="n">
        <v>59</v>
      </c>
      <c r="O56" s="29" t="n">
        <v>658</v>
      </c>
      <c r="P56" s="29" t="n">
        <v>738</v>
      </c>
      <c r="Q56" s="29" t="n">
        <v>415</v>
      </c>
      <c r="R56" s="29" t="n">
        <v>226</v>
      </c>
      <c r="S56" s="29" t="n">
        <v>454</v>
      </c>
      <c r="T56" s="29" t="n">
        <v>353</v>
      </c>
    </row>
    <row r="57" ht="28.8" customHeight="1">
      <c r="A57" s="25" t="n"/>
      <c r="B57" s="25" t="n"/>
      <c r="C57" s="25" t="n"/>
      <c r="D57" s="25" t="n"/>
      <c r="E57" s="25" t="n"/>
      <c r="F57" s="25" t="n"/>
      <c r="G57" s="25" t="inlineStr">
        <is>
          <t>Jahresüberschuss nach Abzug der Anteile anderer Gesellschafter</t>
        </is>
      </c>
      <c r="H57" s="1" t="inlineStr">
        <is>
          <t>Net Income after Minority Interest</t>
        </is>
      </c>
      <c r="I57" s="28">
        <f>I55-I56</f>
        <v/>
      </c>
      <c r="J57" s="28">
        <f>J55-J56</f>
        <v/>
      </c>
      <c r="K57" s="28">
        <f>K55-K56</f>
        <v/>
      </c>
      <c r="L57" s="28">
        <f>L55-L56</f>
        <v/>
      </c>
      <c r="M57" s="28">
        <f>M55-M56</f>
        <v/>
      </c>
      <c r="N57" s="28">
        <f>N55-N56</f>
        <v/>
      </c>
      <c r="O57" s="28">
        <f>O55-O56</f>
        <v/>
      </c>
      <c r="P57" s="28">
        <f>P55-P56</f>
        <v/>
      </c>
      <c r="Q57" s="28">
        <f>Q55-Q56</f>
        <v/>
      </c>
      <c r="R57" s="28">
        <f>R55-R56</f>
        <v/>
      </c>
      <c r="S57" s="28">
        <f>S55-S56</f>
        <v/>
      </c>
      <c r="T57" s="28">
        <f>T55-T56</f>
        <v/>
      </c>
    </row>
    <row r="58" ht="28.8" customHeight="1">
      <c r="A58" s="76" t="n"/>
      <c r="B58" s="76" t="n"/>
      <c r="C58" s="76" t="n"/>
      <c r="D58" s="76" t="n"/>
      <c r="E58" s="76" t="n"/>
      <c r="F58" s="76" t="n"/>
      <c r="G58" s="76" t="inlineStr">
        <is>
          <t>Abschreibungen -- Gewinn- und Verlustrechnung</t>
        </is>
      </c>
      <c r="H58" s="77" t="inlineStr">
        <is>
          <t>Depreciation/Amortization - Income Statement</t>
        </is>
      </c>
      <c r="I58" s="78" t="n"/>
      <c r="J58" s="78" t="n"/>
      <c r="K58" s="78" t="n"/>
      <c r="L58" s="78" t="n"/>
      <c r="M58" s="78" t="n"/>
      <c r="N58" s="78" t="n"/>
      <c r="O58" s="78" t="n"/>
      <c r="P58" s="78" t="n"/>
      <c r="Q58" s="78" t="n"/>
      <c r="R58" s="78" t="n"/>
      <c r="S58" s="78" t="n"/>
      <c r="T58" s="78" t="n"/>
    </row>
    <row r="59" ht="28.8" customHeight="1">
      <c r="A59" s="25" t="n"/>
      <c r="B59" s="25" t="n"/>
      <c r="C59" s="25" t="n"/>
      <c r="D59" s="25" t="n"/>
      <c r="E59" s="25" t="n"/>
      <c r="F59" s="25" t="n"/>
      <c r="G59" s="25" t="inlineStr">
        <is>
          <t>Abschreibungen – Als Finanzinvestition gehaltene Immobilien</t>
        </is>
      </c>
      <c r="H59" s="62" t="inlineStr">
        <is>
          <t>Depreciation - Investment Property - Supplemental</t>
        </is>
      </c>
      <c r="I59" s="26" t="n">
        <v>0</v>
      </c>
      <c r="J59" s="26" t="n"/>
      <c r="K59" s="26" t="n"/>
      <c r="L59" s="26" t="n"/>
      <c r="M59" s="26" t="n"/>
      <c r="N59" s="26" t="n"/>
      <c r="O59" s="26" t="n"/>
      <c r="P59" s="26" t="n"/>
      <c r="Q59" s="26" t="n"/>
      <c r="R59" s="31" t="n">
        <v>4</v>
      </c>
      <c r="S59" s="31" t="n">
        <v>5</v>
      </c>
      <c r="T59" s="31" t="n">
        <v>5</v>
      </c>
    </row>
    <row r="60">
      <c r="A60" s="25" t="n"/>
      <c r="B60" s="25">
        <f>C60*Parameterschätzung!B5</f>
        <v/>
      </c>
      <c r="C60" s="25">
        <f>D60*Parameterschätzung!C5</f>
        <v/>
      </c>
      <c r="D60" s="25">
        <f>E60*Parameterschätzung!D5</f>
        <v/>
      </c>
      <c r="E60" s="25">
        <f>F60*Parameterschätzung!E5</f>
        <v/>
      </c>
      <c r="F60" s="75">
        <f>MEDIAN(I60:N60)*Parameterschätzung!F5</f>
        <v/>
      </c>
      <c r="G60" s="25" t="inlineStr">
        <is>
          <t>Abschreibungen und Amortisationen</t>
        </is>
      </c>
      <c r="H60" s="62" t="inlineStr">
        <is>
          <t>Depreciation &amp; Amortization - Supplemental</t>
        </is>
      </c>
      <c r="I60" s="28">
        <f>I61+I62</f>
        <v/>
      </c>
      <c r="J60" s="28">
        <f>J61+J62</f>
        <v/>
      </c>
      <c r="K60" s="28">
        <f>K61+K62</f>
        <v/>
      </c>
      <c r="L60" s="28">
        <f>L61+L62</f>
        <v/>
      </c>
      <c r="M60" s="28">
        <f>M61+M62</f>
        <v/>
      </c>
      <c r="N60" s="28">
        <f>N61+N62</f>
        <v/>
      </c>
      <c r="O60" s="28">
        <f>O61+O62</f>
        <v/>
      </c>
      <c r="P60" s="28">
        <f>P61+P62</f>
        <v/>
      </c>
      <c r="Q60" s="28">
        <f>Q61+Q62</f>
        <v/>
      </c>
      <c r="R60" s="28">
        <f>R61+R62</f>
        <v/>
      </c>
      <c r="S60" s="28">
        <f>S61+S62</f>
        <v/>
      </c>
      <c r="T60" s="28">
        <f>T61+T62</f>
        <v/>
      </c>
    </row>
    <row r="61">
      <c r="A61" s="30" t="n"/>
      <c r="B61" s="30" t="n"/>
      <c r="C61" s="30" t="n"/>
      <c r="D61" s="30" t="n"/>
      <c r="E61" s="30" t="n"/>
      <c r="F61" s="30" t="n"/>
      <c r="G61" s="30" t="inlineStr">
        <is>
          <t>Abschreibungsaufwand - Gesamt</t>
        </is>
      </c>
      <c r="H61" s="67" t="inlineStr">
        <is>
          <t>Depreciation Expense - Total - Supplemental</t>
        </is>
      </c>
      <c r="I61" s="29" t="n">
        <v>1704</v>
      </c>
      <c r="J61" s="29" t="n">
        <v>1534</v>
      </c>
      <c r="K61" s="29" t="n">
        <v>1594</v>
      </c>
      <c r="L61" s="29" t="n">
        <v>1434</v>
      </c>
      <c r="M61" s="29" t="n">
        <v>1245</v>
      </c>
      <c r="N61" s="29" t="n">
        <v>1286</v>
      </c>
      <c r="O61" s="29" t="n">
        <v>1137</v>
      </c>
      <c r="P61" s="29" t="n">
        <v>875</v>
      </c>
      <c r="Q61" s="29" t="n">
        <v>548</v>
      </c>
      <c r="R61" s="29" t="n">
        <v>2034</v>
      </c>
      <c r="S61" s="29" t="n">
        <v>2171</v>
      </c>
      <c r="T61" s="29" t="n">
        <v>2059</v>
      </c>
    </row>
    <row r="62">
      <c r="A62" s="30" t="n"/>
      <c r="B62" s="30" t="n"/>
      <c r="C62" s="30" t="n"/>
      <c r="D62" s="30" t="n"/>
      <c r="E62" s="30" t="n"/>
      <c r="F62" s="30" t="n"/>
      <c r="G62" s="30" t="inlineStr">
        <is>
          <t>Abschreibungen - Gesamt</t>
        </is>
      </c>
      <c r="H62" s="67" t="inlineStr">
        <is>
          <t>Amortization - Total - Supplemental</t>
        </is>
      </c>
      <c r="I62" s="29" t="n">
        <v>288</v>
      </c>
      <c r="J62" s="29" t="n">
        <v>341</v>
      </c>
      <c r="K62" s="29" t="n">
        <v>307</v>
      </c>
      <c r="L62" s="29" t="n">
        <v>196</v>
      </c>
      <c r="M62" s="29" t="n">
        <v>176</v>
      </c>
      <c r="N62" s="29" t="n">
        <v>138</v>
      </c>
      <c r="O62" s="31" t="n">
        <v>61</v>
      </c>
      <c r="P62" s="31" t="n">
        <v>26</v>
      </c>
      <c r="Q62" s="31" t="n">
        <v>18</v>
      </c>
      <c r="R62" s="29" t="n">
        <v>229</v>
      </c>
      <c r="S62" s="29" t="n">
        <v>236</v>
      </c>
      <c r="T62" s="29" t="n">
        <v>208</v>
      </c>
    </row>
    <row r="63">
      <c r="A63" s="76" t="n"/>
      <c r="B63" s="76" t="n"/>
      <c r="C63" s="76" t="n"/>
      <c r="D63" s="76" t="n"/>
      <c r="E63" s="76" t="n"/>
      <c r="F63" s="76" t="n"/>
      <c r="G63" s="76" t="inlineStr">
        <is>
          <t>EBIT/EBITDA</t>
        </is>
      </c>
      <c r="H63" s="80" t="n"/>
      <c r="I63" s="78" t="n"/>
      <c r="J63" s="78" t="n"/>
      <c r="K63" s="78" t="n"/>
      <c r="L63" s="78" t="n"/>
      <c r="M63" s="78" t="n"/>
      <c r="N63" s="78" t="n"/>
      <c r="O63" s="78" t="n"/>
      <c r="P63" s="78" t="n"/>
      <c r="Q63" s="78" t="n"/>
      <c r="R63" s="78" t="n"/>
      <c r="S63" s="78" t="n"/>
      <c r="T63" s="78" t="n"/>
    </row>
    <row r="64" ht="28.8" customHeight="1">
      <c r="A64" s="32" t="n"/>
      <c r="B64" s="32" t="n"/>
      <c r="C64" s="32" t="n"/>
      <c r="D64" s="32" t="n"/>
      <c r="E64" s="32" t="n"/>
      <c r="F64" s="32" t="n"/>
      <c r="G64" s="32" t="inlineStr">
        <is>
          <t>EBIT (operativ) - Betriebsergebnis vor Zinsen und Steuern</t>
        </is>
      </c>
      <c r="H64" s="66" t="n"/>
      <c r="I64" s="54">
        <f>I28</f>
        <v/>
      </c>
      <c r="J64" s="54">
        <f>J28</f>
        <v/>
      </c>
      <c r="K64" s="54">
        <f>K28</f>
        <v/>
      </c>
      <c r="L64" s="54">
        <f>L28</f>
        <v/>
      </c>
      <c r="M64" s="54">
        <f>M28</f>
        <v/>
      </c>
      <c r="N64" s="54">
        <f>N28</f>
        <v/>
      </c>
      <c r="O64" s="54">
        <f>O28</f>
        <v/>
      </c>
      <c r="P64" s="54">
        <f>P28</f>
        <v/>
      </c>
      <c r="Q64" s="54">
        <f>Q28</f>
        <v/>
      </c>
      <c r="R64" s="54">
        <f>R28</f>
        <v/>
      </c>
      <c r="S64" s="54">
        <f>S28</f>
        <v/>
      </c>
      <c r="T64" s="54">
        <f>T28</f>
        <v/>
      </c>
    </row>
    <row r="65" ht="28.8" customHeight="1">
      <c r="A65" s="32" t="n"/>
      <c r="B65" s="32" t="n"/>
      <c r="C65" s="32" t="n"/>
      <c r="D65" s="32" t="n"/>
      <c r="E65" s="32" t="n"/>
      <c r="F65" s="32" t="n"/>
      <c r="G65" s="32" t="inlineStr">
        <is>
          <t>(EBITDA) Ergebnis vor Zinsen, Steuern und Abschreibungen</t>
        </is>
      </c>
      <c r="H65" s="66" t="n"/>
      <c r="I65" s="54">
        <f>I64+I60+I59</f>
        <v/>
      </c>
      <c r="J65" s="54">
        <f>J64+J60+J59</f>
        <v/>
      </c>
      <c r="K65" s="54">
        <f>K64+K60+K59</f>
        <v/>
      </c>
      <c r="L65" s="54">
        <f>L64+L60+L59</f>
        <v/>
      </c>
      <c r="M65" s="54">
        <f>M64+M60+M59</f>
        <v/>
      </c>
      <c r="N65" s="54">
        <f>N64+N60+N59</f>
        <v/>
      </c>
      <c r="O65" s="54">
        <f>O64+O60+O59</f>
        <v/>
      </c>
      <c r="P65" s="54">
        <f>P64+P60+P59</f>
        <v/>
      </c>
      <c r="Q65" s="54">
        <f>Q64+Q60+Q59</f>
        <v/>
      </c>
      <c r="R65" s="54">
        <f>R64+R60+R59</f>
        <v/>
      </c>
      <c r="S65" s="54">
        <f>S64+S60+S59</f>
        <v/>
      </c>
      <c r="T65" s="54">
        <f>T64+T60+T59</f>
        <v/>
      </c>
    </row>
    <row r="66">
      <c r="A66" s="76" t="n"/>
      <c r="B66" s="76" t="n"/>
      <c r="C66" s="76" t="n"/>
      <c r="D66" s="76" t="n"/>
      <c r="E66" s="76" t="n"/>
      <c r="F66" s="76" t="n"/>
      <c r="G66" s="76" t="inlineStr">
        <is>
          <t>Forschung und Entwicklung</t>
        </is>
      </c>
      <c r="H66" s="81" t="inlineStr">
        <is>
          <t>Research &amp; Development</t>
        </is>
      </c>
      <c r="I66" s="78" t="n"/>
      <c r="J66" s="78" t="n"/>
      <c r="K66" s="78" t="n"/>
      <c r="L66" s="78" t="n"/>
      <c r="M66" s="78" t="n"/>
      <c r="N66" s="78" t="n"/>
      <c r="O66" s="78" t="n"/>
      <c r="P66" s="78" t="n"/>
      <c r="Q66" s="78" t="n"/>
      <c r="R66" s="78" t="n"/>
      <c r="S66" s="78" t="n"/>
      <c r="T66" s="78" t="n"/>
    </row>
    <row r="67" ht="28.8" customHeight="1">
      <c r="A67" s="25" t="n"/>
      <c r="B67" s="25" t="n"/>
      <c r="C67" s="25" t="n"/>
      <c r="D67" s="25" t="n"/>
      <c r="E67" s="25" t="n"/>
      <c r="F67" s="25" t="n"/>
      <c r="G67" s="25" t="inlineStr">
        <is>
          <t>Forschungs- und Entwicklungskosten – als Aufwand verbucht und aktiviert - Gesamt</t>
        </is>
      </c>
      <c r="H67" s="1" t="inlineStr">
        <is>
          <t>Research &amp; Development Expense - Expensed &amp; Capitalized - Total - Supplemental</t>
        </is>
      </c>
      <c r="I67" s="31" t="n">
        <v>46</v>
      </c>
      <c r="J67" s="90" t="n">
        <v>18</v>
      </c>
      <c r="K67" s="90" t="n">
        <v>17</v>
      </c>
      <c r="L67" s="90" t="n">
        <v>20</v>
      </c>
      <c r="M67" s="90" t="n">
        <v>22</v>
      </c>
      <c r="N67" s="90" t="n">
        <v>20</v>
      </c>
      <c r="O67" s="90" t="n">
        <v>25</v>
      </c>
      <c r="P67" s="28" t="n">
        <v>116</v>
      </c>
      <c r="Q67" s="28" t="n">
        <v>182</v>
      </c>
      <c r="R67" s="28" t="n">
        <v>165</v>
      </c>
      <c r="S67" s="28" t="n">
        <v>268</v>
      </c>
      <c r="T67" s="28" t="n">
        <v>110</v>
      </c>
    </row>
    <row r="68" ht="28.8" customHeight="1">
      <c r="A68" s="76" t="n"/>
      <c r="B68" s="76" t="n"/>
      <c r="C68" s="76" t="n"/>
      <c r="D68" s="76" t="n"/>
      <c r="E68" s="76" t="n"/>
      <c r="F68" s="76" t="n"/>
      <c r="G68" s="76" t="inlineStr">
        <is>
          <t>Lohnkosten und damit verbundene Aufwendungen</t>
        </is>
      </c>
      <c r="H68" s="81" t="inlineStr">
        <is>
          <t>Labor &amp; Related Expenses</t>
        </is>
      </c>
      <c r="I68" s="78" t="n"/>
      <c r="J68" s="78" t="n"/>
      <c r="K68" s="78" t="n"/>
      <c r="L68" s="78" t="n"/>
      <c r="M68" s="78" t="n"/>
      <c r="N68" s="78" t="n"/>
      <c r="O68" s="78" t="n"/>
      <c r="P68" s="78" t="n"/>
      <c r="Q68" s="78" t="n"/>
      <c r="R68" s="78" t="n"/>
      <c r="S68" s="78" t="n"/>
      <c r="T68" s="78" t="n"/>
    </row>
    <row r="69">
      <c r="A69" s="25" t="n"/>
      <c r="B69" s="25" t="n"/>
      <c r="C69" s="25" t="n"/>
      <c r="D69" s="25" t="n"/>
      <c r="E69" s="25" t="n"/>
      <c r="F69" s="25" t="n"/>
      <c r="G69" s="25" t="inlineStr">
        <is>
          <t>Lohnkosten und damit verbundene Aufwendungen</t>
        </is>
      </c>
      <c r="H69" s="1" t="inlineStr">
        <is>
          <t>Labor &amp; Related Expenses - Total</t>
        </is>
      </c>
      <c r="I69" s="29" t="n">
        <v>2948</v>
      </c>
      <c r="J69" s="28" t="n">
        <v>2961</v>
      </c>
      <c r="K69" s="28" t="n">
        <v>2916</v>
      </c>
      <c r="L69" s="28" t="n">
        <v>3120</v>
      </c>
      <c r="M69" s="28" t="n">
        <v>2502</v>
      </c>
      <c r="N69" s="28" t="n">
        <v>2365</v>
      </c>
      <c r="O69" s="28" t="n">
        <v>2526</v>
      </c>
      <c r="P69" s="28" t="n">
        <v>1895</v>
      </c>
      <c r="Q69" s="28" t="n">
        <v>1848</v>
      </c>
      <c r="R69" s="28" t="n">
        <v>4777</v>
      </c>
      <c r="S69" s="28" t="n">
        <v>4803</v>
      </c>
      <c r="T69" s="28" t="n">
        <v>4850</v>
      </c>
    </row>
  </sheetData>
  <pageMargins left="0.7" right="0.7" top="0.787401575" bottom="0.7874015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AA78"/>
  <sheetViews>
    <sheetView workbookViewId="0">
      <selection activeCell="L76" sqref="L76"/>
    </sheetView>
  </sheetViews>
  <sheetFormatPr baseColWidth="10" defaultRowHeight="14.4"/>
  <cols>
    <col width="11.5546875" customWidth="1" style="11" min="1" max="6"/>
    <col width="42.88671875" customWidth="1" style="11" min="7" max="8"/>
    <col width="11.5546875" customWidth="1" style="11" min="9" max="16384"/>
  </cols>
  <sheetData>
    <row r="2">
      <c r="A2" s="7" t="inlineStr">
        <is>
          <t>Ewig</t>
        </is>
      </c>
      <c r="B2" s="7">
        <f>Legende!N15</f>
        <v/>
      </c>
      <c r="C2" s="7">
        <f>Legende!O15</f>
        <v/>
      </c>
      <c r="D2" s="7">
        <f>Legende!P15</f>
        <v/>
      </c>
      <c r="E2" s="7">
        <f>Legende!Q15</f>
        <v/>
      </c>
      <c r="F2" s="7">
        <f>Legende!R15</f>
        <v/>
      </c>
      <c r="G2" s="8" t="inlineStr">
        <is>
          <t>Kontobezeichnung</t>
        </is>
      </c>
      <c r="H2" s="8" t="inlineStr">
        <is>
          <t>Field Name</t>
        </is>
      </c>
      <c r="I2" s="9">
        <f>[1]Legende!B15</f>
        <v/>
      </c>
      <c r="J2" s="10">
        <f>[1]Legende!C15</f>
        <v/>
      </c>
      <c r="K2" s="10">
        <f>[1]Legende!D15</f>
        <v/>
      </c>
      <c r="L2" s="10">
        <f>[1]Legende!E15</f>
        <v/>
      </c>
      <c r="M2" s="10">
        <f>[1]Legende!F15</f>
        <v/>
      </c>
      <c r="N2" s="10">
        <f>[1]Legende!G15</f>
        <v/>
      </c>
      <c r="O2" s="10">
        <f>[1]Legende!H15</f>
        <v/>
      </c>
      <c r="P2" s="10">
        <f>[1]Legende!I15</f>
        <v/>
      </c>
      <c r="Q2" s="10">
        <f>[1]Legende!J15</f>
        <v/>
      </c>
      <c r="R2" s="10">
        <f>[1]Legende!K15</f>
        <v/>
      </c>
      <c r="S2" s="10">
        <f>[1]Legende!L15</f>
        <v/>
      </c>
      <c r="T2" s="9">
        <f>[1]Legende!M15</f>
        <v/>
      </c>
      <c r="AA2" s="7" t="inlineStr">
        <is>
          <t>Ewig</t>
        </is>
      </c>
    </row>
    <row r="3">
      <c r="G3" s="12" t="inlineStr">
        <is>
          <t>Aktiva</t>
        </is>
      </c>
      <c r="H3" s="12" t="n"/>
    </row>
    <row r="4">
      <c r="A4" s="79" t="n"/>
      <c r="B4" s="79" t="n"/>
      <c r="C4" s="79" t="n"/>
      <c r="D4" s="79" t="n"/>
      <c r="E4" s="79" t="n"/>
      <c r="F4" s="79" t="n"/>
      <c r="G4" s="76" t="inlineStr">
        <is>
          <t>Umlaufvermögen</t>
        </is>
      </c>
      <c r="H4" s="77" t="inlineStr">
        <is>
          <t>Current Assets</t>
        </is>
      </c>
      <c r="I4" s="78" t="n"/>
      <c r="J4" s="78" t="n"/>
      <c r="K4" s="78" t="n"/>
      <c r="L4" s="78" t="n"/>
      <c r="M4" s="78" t="n"/>
      <c r="N4" s="78" t="n"/>
      <c r="O4" s="78" t="n"/>
      <c r="P4" s="78" t="n"/>
      <c r="Q4" s="78" t="n"/>
      <c r="R4" s="78" t="n"/>
      <c r="S4" s="78" t="n"/>
      <c r="T4" s="78" t="n"/>
    </row>
    <row r="5">
      <c r="G5" s="25" t="inlineStr">
        <is>
          <t>Barmittel und kurzfristige Anlagen</t>
        </is>
      </c>
      <c r="H5" s="62" t="inlineStr">
        <is>
          <t>Cash &amp; Short-Term Investments</t>
        </is>
      </c>
      <c r="I5" s="26" t="n">
        <v>13349</v>
      </c>
      <c r="J5" s="26" t="n">
        <v>11941</v>
      </c>
      <c r="K5" s="26" t="n">
        <v>14641</v>
      </c>
      <c r="L5" s="26" t="n">
        <v>20456</v>
      </c>
      <c r="M5" s="26" t="n">
        <v>13865</v>
      </c>
      <c r="N5" s="29" t="n">
        <v>8993</v>
      </c>
      <c r="O5" s="29" t="n">
        <v>6450</v>
      </c>
      <c r="P5" s="29" t="n">
        <v>7132</v>
      </c>
      <c r="Q5" s="29" t="n">
        <v>8826</v>
      </c>
      <c r="R5" s="26" t="n">
        <v>14401</v>
      </c>
      <c r="S5" s="29" t="n">
        <v>9959</v>
      </c>
      <c r="T5" s="29" t="n">
        <v>7581</v>
      </c>
    </row>
    <row r="6">
      <c r="G6" s="25" t="inlineStr">
        <is>
          <t>Finanzderivate  - Kurzfristig</t>
        </is>
      </c>
      <c r="H6" s="62" t="inlineStr">
        <is>
          <t>Derivative Financial Instruments - Hedging - Short-Term</t>
        </is>
      </c>
      <c r="I6" s="29" t="n">
        <v>6807</v>
      </c>
      <c r="J6" s="29" t="n">
        <v>8487</v>
      </c>
      <c r="K6" s="26" t="n">
        <v>20204</v>
      </c>
      <c r="L6" s="26" t="n">
        <v>49250</v>
      </c>
      <c r="M6" s="26" t="n">
        <v>64492</v>
      </c>
      <c r="N6" s="29" t="n">
        <v>8109</v>
      </c>
      <c r="O6" s="26" t="n">
        <v>11447</v>
      </c>
      <c r="P6" s="29" t="n">
        <v>6567</v>
      </c>
      <c r="Q6" s="29" t="n">
        <v>3249</v>
      </c>
      <c r="R6" s="29" t="n">
        <v>5414</v>
      </c>
      <c r="S6" s="29" t="n">
        <v>6881</v>
      </c>
      <c r="T6" s="29" t="n">
        <v>6225</v>
      </c>
    </row>
    <row r="7">
      <c r="G7" s="25" t="inlineStr">
        <is>
          <t>Kredite und Forderungen - netto - kurzfristig</t>
        </is>
      </c>
      <c r="H7" s="62" t="inlineStr">
        <is>
          <t>Loans &amp; Receivables - Net - Short-Term</t>
        </is>
      </c>
      <c r="I7" s="28">
        <f>I8+I9+I10+I11</f>
        <v/>
      </c>
      <c r="J7" s="28">
        <f>J8+J9+J10+J11</f>
        <v/>
      </c>
      <c r="K7" s="28">
        <f>K8+K9+K10+K11</f>
        <v/>
      </c>
      <c r="L7" s="28">
        <f>L8+L9+L10+L11</f>
        <v/>
      </c>
      <c r="M7" s="28">
        <f>M8+M9+M10+M11</f>
        <v/>
      </c>
      <c r="N7" s="28">
        <f>N8+N9+N10+N11</f>
        <v/>
      </c>
      <c r="O7" s="28">
        <f>O8+O9+O10+O11</f>
        <v/>
      </c>
      <c r="P7" s="28">
        <f>P8+P9+P10+P11</f>
        <v/>
      </c>
      <c r="Q7" s="28">
        <f>Q8+Q9+Q10+Q11</f>
        <v/>
      </c>
      <c r="R7" s="28">
        <f>R8+R9+R10+R11</f>
        <v/>
      </c>
      <c r="S7" s="28">
        <f>S8+S9+S10+S11</f>
        <v/>
      </c>
      <c r="T7" s="28">
        <f>T8+T9+T10+T11</f>
        <v/>
      </c>
    </row>
    <row r="8">
      <c r="G8" s="30" t="inlineStr">
        <is>
          <t>Forderungen aus Lieferungen und Leistungen</t>
        </is>
      </c>
      <c r="H8" s="67" t="inlineStr">
        <is>
          <t>Trade Accounts &amp; Trade Notes Receivable - Net</t>
        </is>
      </c>
      <c r="I8" s="29" t="n">
        <v>5229</v>
      </c>
      <c r="J8" s="29" t="n">
        <v>6908</v>
      </c>
      <c r="K8" s="29" t="n">
        <v>7607</v>
      </c>
      <c r="L8" s="29" t="n">
        <v>9946</v>
      </c>
      <c r="M8" s="29" t="n">
        <v>6470</v>
      </c>
      <c r="N8" s="29" t="n">
        <v>3007</v>
      </c>
      <c r="O8" s="29" t="n">
        <v>3621</v>
      </c>
      <c r="P8" s="29" t="n">
        <v>1963</v>
      </c>
      <c r="Q8" s="29" t="n">
        <v>5405</v>
      </c>
      <c r="R8" s="29" t="n">
        <v>4999</v>
      </c>
      <c r="S8" s="29" t="n">
        <v>5601</v>
      </c>
      <c r="T8" s="29" t="n">
        <v>6512</v>
      </c>
    </row>
    <row r="9">
      <c r="G9" s="30" t="inlineStr">
        <is>
          <t>Kredite - kurzfristig</t>
        </is>
      </c>
      <c r="H9" s="67" t="inlineStr">
        <is>
          <t>Loans - Short-Term</t>
        </is>
      </c>
      <c r="I9" s="29" t="n">
        <v>989</v>
      </c>
      <c r="J9" s="29" t="n">
        <v>1877</v>
      </c>
      <c r="K9" s="29" t="n">
        <v>2605</v>
      </c>
      <c r="L9" s="29" t="n">
        <v>8526</v>
      </c>
      <c r="M9" s="26" t="n">
        <v>12394</v>
      </c>
      <c r="N9" s="29" t="n">
        <v>2482</v>
      </c>
      <c r="O9" s="29" t="n">
        <v>2359</v>
      </c>
      <c r="P9" s="29" t="n">
        <v>2782</v>
      </c>
      <c r="Q9" s="29" t="n">
        <v>1745</v>
      </c>
      <c r="R9" s="29" t="n">
        <v>1471</v>
      </c>
      <c r="S9" s="29" t="n">
        <v>1074</v>
      </c>
      <c r="T9" s="29" t="n">
        <v>1843</v>
      </c>
    </row>
    <row r="10">
      <c r="G10" s="30" t="inlineStr">
        <is>
          <t>Einkommensteuer - Forderungen - kurzfristig</t>
        </is>
      </c>
      <c r="H10" s="67" t="inlineStr">
        <is>
          <t>Income Tax - Receivables - Short-Term</t>
        </is>
      </c>
      <c r="I10" s="29" t="n">
        <v>307</v>
      </c>
      <c r="J10" s="29" t="n">
        <v>582</v>
      </c>
      <c r="K10" s="29" t="n">
        <v>440</v>
      </c>
      <c r="L10" s="29" t="n">
        <v>203</v>
      </c>
      <c r="M10" s="29" t="n">
        <v>427</v>
      </c>
      <c r="N10" s="29" t="n">
        <v>228</v>
      </c>
      <c r="O10" s="29" t="n">
        <v>196</v>
      </c>
      <c r="P10" s="29" t="n">
        <v>101</v>
      </c>
      <c r="Q10" s="29" t="n">
        <v>445</v>
      </c>
      <c r="R10" s="29" t="n">
        <v>234</v>
      </c>
      <c r="S10" s="29" t="n">
        <v>159</v>
      </c>
      <c r="T10" s="29" t="n">
        <v>202</v>
      </c>
    </row>
    <row r="11">
      <c r="G11" s="30" t="inlineStr">
        <is>
          <t>Sonstige Forderungen - Gesamt</t>
        </is>
      </c>
      <c r="H11" s="67" t="inlineStr">
        <is>
          <t>Receivables - Other - Total</t>
        </is>
      </c>
      <c r="I11" s="29" t="n">
        <v>103</v>
      </c>
      <c r="J11" s="31" t="n">
        <v>94</v>
      </c>
      <c r="K11" s="26" t="n"/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</row>
    <row r="12">
      <c r="G12" s="25" t="inlineStr">
        <is>
          <t>Vorräte  - Gesamt</t>
        </is>
      </c>
      <c r="H12" s="62" t="inlineStr">
        <is>
          <t>Inventories - Total</t>
        </is>
      </c>
      <c r="I12" s="28">
        <f>I13+I14+I15+I16</f>
        <v/>
      </c>
      <c r="J12" s="28">
        <f>J13+J14+J15+J16</f>
        <v/>
      </c>
      <c r="K12" s="28">
        <f>K13+K14+K15+K16</f>
        <v/>
      </c>
      <c r="L12" s="28">
        <f>L13+L14+L15+L16</f>
        <v/>
      </c>
      <c r="M12" s="28">
        <f>M13+M14+M15+M16</f>
        <v/>
      </c>
      <c r="N12" s="28">
        <f>N13+N14+N15+N16</f>
        <v/>
      </c>
      <c r="O12" s="28">
        <f>O13+O14+O15+O16</f>
        <v/>
      </c>
      <c r="P12" s="28">
        <f>P13+P14+P15+P16</f>
        <v/>
      </c>
      <c r="Q12" s="28">
        <f>Q13+Q14+Q15+Q16</f>
        <v/>
      </c>
      <c r="R12" s="28">
        <f>R13+R14+R15+R16</f>
        <v/>
      </c>
      <c r="S12" s="28">
        <f>S13+S14+S15+S16</f>
        <v/>
      </c>
      <c r="T12" s="28">
        <f>T13+T14+T15+T16</f>
        <v/>
      </c>
    </row>
    <row r="13">
      <c r="G13" s="30" t="inlineStr">
        <is>
          <t>Inventar - Rohstoffe</t>
        </is>
      </c>
      <c r="H13" s="67" t="inlineStr">
        <is>
          <t>Inventories - Raw Materials</t>
        </is>
      </c>
      <c r="I13" s="29" t="n">
        <v>818</v>
      </c>
      <c r="J13" s="29" t="n">
        <v>709</v>
      </c>
      <c r="K13" s="29" t="n">
        <v>706</v>
      </c>
      <c r="L13" s="29" t="n">
        <v>598</v>
      </c>
      <c r="M13" s="29" t="n">
        <v>436</v>
      </c>
      <c r="N13" s="29" t="n">
        <v>579</v>
      </c>
      <c r="O13" s="29" t="n">
        <v>728</v>
      </c>
      <c r="P13" s="29" t="n">
        <v>723</v>
      </c>
      <c r="Q13" s="29" t="n">
        <v>998</v>
      </c>
      <c r="R13" s="29" t="n">
        <v>1144</v>
      </c>
      <c r="S13" s="29" t="n">
        <v>1342</v>
      </c>
      <c r="T13" s="29" t="n">
        <v>1427</v>
      </c>
    </row>
    <row r="14">
      <c r="G14" s="30" t="inlineStr">
        <is>
          <t>Inventar - In Arbeit</t>
        </is>
      </c>
      <c r="H14" s="67" t="inlineStr">
        <is>
          <t>Inventories - Work in Progress</t>
        </is>
      </c>
      <c r="I14" s="31" t="n">
        <v>59</v>
      </c>
      <c r="J14" s="29" t="n">
        <v>227</v>
      </c>
      <c r="K14" s="29" t="n">
        <v>224</v>
      </c>
      <c r="L14" s="31" t="n">
        <v>43</v>
      </c>
      <c r="M14" s="31" t="n">
        <v>31</v>
      </c>
      <c r="N14" s="31" t="n">
        <v>50</v>
      </c>
      <c r="O14" s="31" t="n">
        <v>33</v>
      </c>
      <c r="P14" s="31" t="n">
        <v>37</v>
      </c>
      <c r="Q14" s="29" t="n">
        <v>200</v>
      </c>
      <c r="R14" s="29" t="n">
        <v>196</v>
      </c>
      <c r="S14" s="29" t="n">
        <v>222</v>
      </c>
      <c r="T14" s="29" t="n">
        <v>244</v>
      </c>
    </row>
    <row r="15">
      <c r="G15" s="30" t="inlineStr">
        <is>
          <t>Inventar - Fertigwaren</t>
        </is>
      </c>
      <c r="H15" s="67" t="inlineStr">
        <is>
          <t>Inventories - Finished Goods</t>
        </is>
      </c>
      <c r="I15" s="29" t="n">
        <v>642</v>
      </c>
      <c r="J15" s="29" t="n">
        <v>1614</v>
      </c>
      <c r="K15" s="29" t="n">
        <v>1333</v>
      </c>
      <c r="L15" s="29" t="n">
        <v>3568</v>
      </c>
      <c r="M15" s="29" t="n">
        <v>2368</v>
      </c>
      <c r="N15" s="29" t="n">
        <v>999</v>
      </c>
      <c r="O15" s="29" t="n">
        <v>839</v>
      </c>
      <c r="P15" s="29" t="n">
        <v>872</v>
      </c>
      <c r="Q15" s="29" t="n">
        <v>719</v>
      </c>
      <c r="R15" s="29" t="n">
        <v>627</v>
      </c>
      <c r="S15" s="29" t="n">
        <v>393</v>
      </c>
      <c r="T15" s="29" t="n">
        <v>546</v>
      </c>
    </row>
    <row r="16">
      <c r="G16" s="30" t="inlineStr">
        <is>
          <t>Inventar - Sonstige - Gesamt</t>
        </is>
      </c>
      <c r="H16" s="67" t="inlineStr">
        <is>
          <t>Inventories - Other - Total</t>
        </is>
      </c>
      <c r="I16" s="31" t="n">
        <v>5</v>
      </c>
      <c r="J16" s="31" t="n">
        <v>10</v>
      </c>
      <c r="K16" s="31" t="n">
        <v>7</v>
      </c>
      <c r="L16" s="31" t="n">
        <v>-3</v>
      </c>
      <c r="M16" s="31" t="n">
        <v>-7</v>
      </c>
      <c r="N16" s="31" t="n">
        <v>4</v>
      </c>
      <c r="O16" s="31" t="n">
        <v>-15</v>
      </c>
      <c r="P16" s="31" t="n">
        <v>-1</v>
      </c>
      <c r="Q16" s="31" t="n">
        <v>7</v>
      </c>
      <c r="R16" s="31" t="n">
        <v>1</v>
      </c>
      <c r="S16" s="31" t="n">
        <v>2</v>
      </c>
      <c r="T16" s="31" t="n">
        <v>15</v>
      </c>
    </row>
    <row r="17">
      <c r="G17" s="25" t="inlineStr">
        <is>
          <t>Vorauszahlungen - kurzfristig</t>
        </is>
      </c>
      <c r="H17" s="62" t="inlineStr">
        <is>
          <t>Prepaid Expenses - Short-Term</t>
        </is>
      </c>
      <c r="I17" s="29" t="n">
        <v>356</v>
      </c>
      <c r="J17" s="29" t="n">
        <v>333</v>
      </c>
      <c r="K17" s="29" t="n">
        <v>264</v>
      </c>
      <c r="L17" s="29" t="n">
        <v>206</v>
      </c>
      <c r="M17" s="29" t="n">
        <v>167</v>
      </c>
      <c r="N17" s="29" t="n">
        <v>148</v>
      </c>
      <c r="O17" s="29" t="n">
        <v>144</v>
      </c>
      <c r="P17" s="26" t="n"/>
      <c r="Q17" s="29" t="n">
        <v>217</v>
      </c>
      <c r="R17" s="29" t="n">
        <v>305</v>
      </c>
      <c r="S17" s="31" t="n">
        <v>59</v>
      </c>
      <c r="T17" s="31" t="n">
        <v>86</v>
      </c>
    </row>
    <row r="18" ht="43.2" customHeight="1">
      <c r="G18" s="25" t="inlineStr">
        <is>
          <t>Zur Veräußerung gehaltene Vermögenswerte/aufgegebene Geschäftsbereiche - kurzfristig</t>
        </is>
      </c>
      <c r="H18" s="62" t="inlineStr">
        <is>
          <t>Assets Held for Sale/Discontinued Operations - Short-Term</t>
        </is>
      </c>
      <c r="I18" s="29" t="n">
        <v>3366</v>
      </c>
      <c r="J18" s="26" t="n"/>
      <c r="K18" s="26" t="n"/>
      <c r="L18" s="29" t="n">
        <v>619</v>
      </c>
      <c r="M18" s="29" t="n">
        <v>657</v>
      </c>
      <c r="N18" s="29" t="n">
        <v>1061</v>
      </c>
      <c r="O18" s="29" t="n">
        <v>1274</v>
      </c>
      <c r="P18" s="26" t="n">
        <v>40496</v>
      </c>
      <c r="Q18" s="29" t="n">
        <v>128</v>
      </c>
      <c r="R18" s="26" t="n"/>
      <c r="S18" s="31" t="n">
        <v>41</v>
      </c>
      <c r="T18" s="29" t="n">
        <v>5540</v>
      </c>
    </row>
    <row r="19">
      <c r="G19" s="25" t="inlineStr">
        <is>
          <t>Sonstige kurzfristige Vermögenswerte - Gesamt</t>
        </is>
      </c>
      <c r="H19" s="62" t="inlineStr">
        <is>
          <t>Other Current Assets - Total</t>
        </is>
      </c>
      <c r="I19" s="29" t="n">
        <v>2303</v>
      </c>
      <c r="J19" s="29" t="n">
        <v>2240</v>
      </c>
      <c r="K19" s="29" t="n">
        <v>2600</v>
      </c>
      <c r="L19" s="29" t="n">
        <v>2850</v>
      </c>
      <c r="M19" s="29" t="n">
        <v>2146</v>
      </c>
      <c r="N19" s="29" t="n">
        <v>1564</v>
      </c>
      <c r="O19" s="29" t="n">
        <v>1165</v>
      </c>
      <c r="P19" s="29" t="n">
        <v>841</v>
      </c>
      <c r="Q19" s="29" t="n">
        <v>1426</v>
      </c>
      <c r="R19" s="29" t="n">
        <v>1699</v>
      </c>
      <c r="S19" s="29" t="n">
        <v>2148</v>
      </c>
      <c r="T19" s="29" t="n">
        <v>1871</v>
      </c>
    </row>
    <row r="20">
      <c r="G20" s="32" t="inlineStr">
        <is>
          <t>Umlaufvermögen - Gesamt</t>
        </is>
      </c>
      <c r="H20" s="68" t="inlineStr">
        <is>
          <t>Total Current Assets</t>
        </is>
      </c>
      <c r="I20" s="33">
        <f>I5+I6+I7+I12+I17+I18+I19</f>
        <v/>
      </c>
      <c r="J20" s="33">
        <f>J5+J6+J7+J12+J17+J18+J19</f>
        <v/>
      </c>
      <c r="K20" s="33">
        <f>K5+K6+K7+K12+K17+K18+K19</f>
        <v/>
      </c>
      <c r="L20" s="33">
        <f>L5+L6+L7+L12+L17+L18+L19</f>
        <v/>
      </c>
      <c r="M20" s="33">
        <f>M5+M6+M7+M12+M17+M18+M19</f>
        <v/>
      </c>
      <c r="N20" s="33">
        <f>N5+N6+N7+N12+N17+N18+N19</f>
        <v/>
      </c>
      <c r="O20" s="33">
        <f>O5+O6+O7+O12+O17+O18+O19</f>
        <v/>
      </c>
      <c r="P20" s="33">
        <f>P5+P6+P7+P12+P17+P18+P19</f>
        <v/>
      </c>
      <c r="Q20" s="33">
        <f>Q5+Q6+Q7+Q12+Q17+Q18+Q19</f>
        <v/>
      </c>
      <c r="R20" s="33">
        <f>R5+R6+R7+R12+R17+R18+R19</f>
        <v/>
      </c>
      <c r="S20" s="33">
        <f>S5+S6+S7+S12+S17+S18+S19</f>
        <v/>
      </c>
      <c r="T20" s="33">
        <f>T5+T6+T7+T12+T17+T18+T19</f>
        <v/>
      </c>
    </row>
    <row r="21">
      <c r="A21" s="79" t="n"/>
      <c r="B21" s="79" t="n"/>
      <c r="C21" s="79" t="n"/>
      <c r="D21" s="79" t="n"/>
      <c r="E21" s="79" t="n"/>
      <c r="F21" s="79" t="n"/>
      <c r="G21" s="76" t="inlineStr">
        <is>
          <t>Langfristige Vermögenswerte</t>
        </is>
      </c>
      <c r="H21" s="77" t="inlineStr">
        <is>
          <t>Non-Current Assets</t>
        </is>
      </c>
      <c r="I21" s="78" t="n"/>
      <c r="J21" s="78" t="n"/>
      <c r="K21" s="78" t="n"/>
      <c r="L21" s="78" t="n"/>
      <c r="M21" s="78" t="n"/>
      <c r="N21" s="78" t="n"/>
      <c r="O21" s="78" t="n"/>
      <c r="P21" s="78" t="n"/>
      <c r="Q21" s="78" t="n"/>
      <c r="R21" s="78" t="n"/>
      <c r="S21" s="78" t="n"/>
      <c r="T21" s="78" t="n"/>
    </row>
    <row r="22">
      <c r="G22" s="25" t="inlineStr">
        <is>
          <t>Anlagen - Langfristig</t>
        </is>
      </c>
      <c r="H22" s="62" t="inlineStr">
        <is>
          <t>Investments - Long-Term</t>
        </is>
      </c>
      <c r="I22" s="29" t="n">
        <v>7169</v>
      </c>
      <c r="J22" s="29" t="n">
        <v>5244</v>
      </c>
      <c r="K22" s="29" t="n">
        <v>5573</v>
      </c>
      <c r="L22" s="29" t="n">
        <v>4434</v>
      </c>
      <c r="M22" s="29" t="n">
        <v>5477</v>
      </c>
      <c r="N22" s="29" t="n">
        <v>4237</v>
      </c>
      <c r="O22" s="29" t="n">
        <v>4337</v>
      </c>
      <c r="P22" s="29" t="n">
        <v>328</v>
      </c>
      <c r="Q22" s="29" t="n">
        <v>898</v>
      </c>
      <c r="R22" s="29" t="n">
        <v>838</v>
      </c>
      <c r="S22" s="29" t="n">
        <v>810</v>
      </c>
      <c r="T22" s="29" t="n">
        <v>928</v>
      </c>
    </row>
    <row r="23" ht="43.2" customHeight="1">
      <c r="G23" s="25" t="inlineStr">
        <is>
          <t>Beteiligungen an assoziierten Unternehmen, Joint Ventures und nicht konsolidierten Tochterunternehmen</t>
        </is>
      </c>
      <c r="H23" s="62" t="inlineStr">
        <is>
          <t>Investments in Associates, Joint Ventures and Unconsolidated Subsidiaries</t>
        </is>
      </c>
      <c r="I23" s="29" t="n">
        <v>5107</v>
      </c>
      <c r="J23" s="29" t="n">
        <v>4577</v>
      </c>
      <c r="K23" s="29" t="n">
        <v>4062</v>
      </c>
      <c r="L23" s="29" t="n">
        <v>3827</v>
      </c>
      <c r="M23" s="29" t="n">
        <v>3021</v>
      </c>
      <c r="N23" s="29" t="n">
        <v>3276</v>
      </c>
      <c r="O23" s="29" t="n">
        <v>3281</v>
      </c>
      <c r="P23" s="29" t="n">
        <v>1539</v>
      </c>
      <c r="Q23" s="29" t="n">
        <v>3100</v>
      </c>
      <c r="R23" s="29" t="n">
        <v>3188</v>
      </c>
      <c r="S23" s="29" t="n">
        <v>3099</v>
      </c>
      <c r="T23" s="29" t="n">
        <v>3311</v>
      </c>
    </row>
    <row r="24">
      <c r="G24" s="25" t="inlineStr">
        <is>
          <t>Forderungen und Kredite - langfristig</t>
        </is>
      </c>
      <c r="H24" s="62" t="inlineStr">
        <is>
          <t>Receivables &amp; Loans - Long-Term</t>
        </is>
      </c>
      <c r="I24" s="29" t="n">
        <v>467</v>
      </c>
      <c r="J24" s="29" t="n">
        <v>500</v>
      </c>
      <c r="K24" s="29" t="n">
        <v>439</v>
      </c>
      <c r="L24" s="29" t="n">
        <v>160</v>
      </c>
      <c r="M24" s="29" t="n">
        <v>344</v>
      </c>
      <c r="N24" s="29" t="n">
        <v>273</v>
      </c>
      <c r="O24" s="29" t="n">
        <v>392</v>
      </c>
      <c r="P24" s="29" t="n">
        <v>356</v>
      </c>
      <c r="Q24" s="29" t="n">
        <v>595</v>
      </c>
      <c r="R24" s="29" t="n">
        <v>622</v>
      </c>
      <c r="S24" s="29" t="n">
        <v>696</v>
      </c>
      <c r="T24" s="29" t="n">
        <v>919</v>
      </c>
    </row>
    <row r="25">
      <c r="G25" s="25" t="inlineStr">
        <is>
          <t>Finanzderivate - langfristig</t>
        </is>
      </c>
      <c r="H25" s="62" t="inlineStr">
        <is>
          <t>Derivative Financial Instruments - Hedging - Long-Term</t>
        </is>
      </c>
      <c r="I25" s="29" t="n">
        <v>1800</v>
      </c>
      <c r="J25" s="29" t="n">
        <v>2195</v>
      </c>
      <c r="K25" s="29" t="n">
        <v>4344</v>
      </c>
      <c r="L25" s="29" t="n">
        <v>1111</v>
      </c>
      <c r="M25" s="29" t="n">
        <v>668</v>
      </c>
      <c r="N25" s="29" t="n">
        <v>675</v>
      </c>
      <c r="O25" s="29" t="n">
        <v>661</v>
      </c>
      <c r="P25" s="29" t="n">
        <v>704</v>
      </c>
      <c r="Q25" s="29" t="n">
        <v>1014</v>
      </c>
      <c r="R25" s="29" t="n">
        <v>1080</v>
      </c>
      <c r="S25" s="29" t="n">
        <v>1726</v>
      </c>
      <c r="T25" s="29" t="n">
        <v>1266</v>
      </c>
    </row>
    <row r="26">
      <c r="G26" s="25" t="inlineStr">
        <is>
          <t>Sachanlagen - netto - Gesamt</t>
        </is>
      </c>
      <c r="H26" s="62" t="inlineStr">
        <is>
          <t>Property, Plant &amp; Equipment - Net - Total</t>
        </is>
      </c>
      <c r="I26" s="27">
        <f>I27-I28</f>
        <v/>
      </c>
      <c r="J26" s="27">
        <f>J27-J28</f>
        <v/>
      </c>
      <c r="K26" s="27">
        <f>K27-K28</f>
        <v/>
      </c>
      <c r="L26" s="27">
        <f>L27-L28</f>
        <v/>
      </c>
      <c r="M26" s="27">
        <f>M27-M28</f>
        <v/>
      </c>
      <c r="N26" s="27">
        <f>N27-N28</f>
        <v/>
      </c>
      <c r="O26" s="27">
        <f>O27-O28</f>
        <v/>
      </c>
      <c r="P26" s="27">
        <f>P27-P28</f>
        <v/>
      </c>
      <c r="Q26" s="27">
        <f>Q27-Q28</f>
        <v/>
      </c>
      <c r="R26" s="27">
        <f>R27-R28</f>
        <v/>
      </c>
      <c r="S26" s="27">
        <f>S27-S28</f>
        <v/>
      </c>
      <c r="T26" s="27">
        <f>T27-T28</f>
        <v/>
      </c>
    </row>
    <row r="27">
      <c r="B27" s="14" t="n"/>
      <c r="G27" s="30" t="inlineStr">
        <is>
          <t>Sachanlagen - ohne vermietete Vermögenswerte</t>
        </is>
      </c>
      <c r="H27" s="67" t="inlineStr">
        <is>
          <t>Property, Plant &amp; Equipment - Gross - Total</t>
        </is>
      </c>
      <c r="I27" s="26" t="n">
        <v>83222</v>
      </c>
      <c r="J27" s="26" t="n">
        <v>79071</v>
      </c>
      <c r="K27" s="26" t="n">
        <v>38595</v>
      </c>
      <c r="L27" s="26" t="n">
        <v>69407</v>
      </c>
      <c r="M27" s="26" t="n">
        <v>66993</v>
      </c>
      <c r="N27" s="26" t="n">
        <v>63071</v>
      </c>
      <c r="O27" s="26" t="n">
        <v>59292</v>
      </c>
      <c r="P27" s="26" t="n">
        <v>51243</v>
      </c>
      <c r="Q27" s="26" t="n">
        <v>85876</v>
      </c>
      <c r="R27" s="26" t="n">
        <v>85456</v>
      </c>
      <c r="S27" s="26" t="n">
        <v>85412</v>
      </c>
      <c r="T27" s="26" t="n">
        <v>82978</v>
      </c>
    </row>
    <row r="28" ht="28.8" customHeight="1">
      <c r="G28" s="30" t="inlineStr">
        <is>
          <t>Sachanlagen – Kumulierte Abschreibungen und Wertminderungen – Gesamt</t>
        </is>
      </c>
      <c r="H28" s="67" t="inlineStr">
        <is>
          <t>Property, Plant &amp; Equipment - Accumulated Depreciation &amp; Impairment - Total</t>
        </is>
      </c>
      <c r="I28" s="26" t="n">
        <v>40925</v>
      </c>
      <c r="J28" s="26" t="n">
        <v>40613</v>
      </c>
      <c r="K28" s="26" t="n"/>
      <c r="L28" s="26" t="n">
        <v>45658</v>
      </c>
      <c r="M28" s="26" t="n">
        <v>47009</v>
      </c>
      <c r="N28" s="26" t="n">
        <v>45169</v>
      </c>
      <c r="O28" s="26" t="n">
        <v>40276</v>
      </c>
      <c r="P28" s="26" t="n">
        <v>38834</v>
      </c>
      <c r="Q28" s="26" t="n">
        <v>60972</v>
      </c>
      <c r="R28" s="26" t="n">
        <v>61001</v>
      </c>
      <c r="S28" s="26" t="n">
        <v>56055</v>
      </c>
      <c r="T28" s="26" t="n">
        <v>51919</v>
      </c>
    </row>
    <row r="29">
      <c r="G29" s="25" t="inlineStr">
        <is>
          <t>Sonstige langfristige Vermögenswerte – Gesamt</t>
        </is>
      </c>
      <c r="H29" s="62" t="inlineStr">
        <is>
          <t>Other Non-Current Assets - Total</t>
        </is>
      </c>
      <c r="I29" s="29" t="n">
        <v>1869</v>
      </c>
      <c r="J29" s="29" t="n">
        <v>2206</v>
      </c>
      <c r="K29" s="29" t="n">
        <v>2868</v>
      </c>
      <c r="L29" s="29" t="n">
        <v>3354</v>
      </c>
      <c r="M29" s="29" t="n">
        <v>3513</v>
      </c>
      <c r="N29" s="29" t="n">
        <v>3166</v>
      </c>
      <c r="O29" s="29" t="n">
        <v>3310</v>
      </c>
      <c r="P29" s="29" t="n">
        <v>1075</v>
      </c>
      <c r="Q29" s="29" t="n">
        <v>2831</v>
      </c>
      <c r="R29" s="29" t="n">
        <v>2985</v>
      </c>
      <c r="S29" s="29" t="n">
        <v>2556</v>
      </c>
      <c r="T29" s="29" t="n">
        <v>3945</v>
      </c>
    </row>
    <row r="30">
      <c r="G30" s="25" t="inlineStr">
        <is>
          <t xml:space="preserve">Immaterielle Vermögenswerte – Gesamt </t>
        </is>
      </c>
      <c r="H30" s="1" t="inlineStr">
        <is>
          <t>Intangible Assets - Total - Net</t>
        </is>
      </c>
      <c r="I30" s="28">
        <f>I31+I32</f>
        <v/>
      </c>
      <c r="J30" s="28">
        <f>J31+J32</f>
        <v/>
      </c>
      <c r="K30" s="28">
        <f>K31+K32</f>
        <v/>
      </c>
      <c r="L30" s="28">
        <f>L31+L32</f>
        <v/>
      </c>
      <c r="M30" s="28">
        <f>M31+M32</f>
        <v/>
      </c>
      <c r="N30" s="28">
        <f>N31+N32</f>
        <v/>
      </c>
      <c r="O30" s="28">
        <f>O31+O32</f>
        <v/>
      </c>
      <c r="P30" s="28">
        <f>P31+P32</f>
        <v/>
      </c>
      <c r="Q30" s="28">
        <f>Q31+Q32</f>
        <v/>
      </c>
      <c r="R30" s="28">
        <f>R31+R32</f>
        <v/>
      </c>
      <c r="S30" s="28">
        <f>S31+S32</f>
        <v/>
      </c>
      <c r="T30" s="28">
        <f>T31+T32</f>
        <v/>
      </c>
    </row>
    <row r="31" ht="28.8" customHeight="1">
      <c r="G31" s="30" t="inlineStr">
        <is>
          <t xml:space="preserve">Goodwill/Kostenüberschuss gegenüber den erworbenen Vermögenswerten </t>
        </is>
      </c>
      <c r="H31" s="2" t="inlineStr">
        <is>
          <t>Goodwill/Cost in Excess of Assets Purchased - Net</t>
        </is>
      </c>
      <c r="I31" s="29" t="n">
        <v>4364</v>
      </c>
      <c r="J31" s="29" t="n">
        <v>4596</v>
      </c>
      <c r="K31" s="26" t="n"/>
      <c r="L31" s="29" t="n">
        <v>2800</v>
      </c>
      <c r="M31" s="29" t="n">
        <v>2736</v>
      </c>
      <c r="N31" s="29" t="n">
        <v>2679</v>
      </c>
      <c r="O31" s="29" t="n">
        <v>2549</v>
      </c>
      <c r="P31" s="29" t="n">
        <v>1718</v>
      </c>
      <c r="Q31" s="26" t="n">
        <v>11197</v>
      </c>
      <c r="R31" s="26" t="n">
        <v>11663</v>
      </c>
      <c r="S31" s="26" t="n">
        <v>11979</v>
      </c>
      <c r="T31" s="26" t="n">
        <v>11507</v>
      </c>
    </row>
    <row r="32">
      <c r="G32" s="30" t="inlineStr">
        <is>
          <t>Immaterielle Vermögenswerte – ohne Goodwill</t>
        </is>
      </c>
      <c r="H32" s="2" t="inlineStr">
        <is>
          <t>Intangible Assets - excluding Goodwill - Net - Total</t>
        </is>
      </c>
      <c r="I32" s="28">
        <f>I33+I34+I35</f>
        <v/>
      </c>
      <c r="J32" s="28">
        <f>J33+J34+J35</f>
        <v/>
      </c>
      <c r="K32" s="28">
        <f>K33+K34+K35</f>
        <v/>
      </c>
      <c r="L32" s="28">
        <f>L33+L34+L35</f>
        <v/>
      </c>
      <c r="M32" s="28">
        <f>M33+M34+M35</f>
        <v/>
      </c>
      <c r="N32" s="28">
        <f>N33+N34+N35</f>
        <v/>
      </c>
      <c r="O32" s="28">
        <f>O33+O34+O35</f>
        <v/>
      </c>
      <c r="P32" s="28">
        <f>P33+P34+P35</f>
        <v/>
      </c>
      <c r="Q32" s="28">
        <f>Q33+Q34+Q35</f>
        <v/>
      </c>
      <c r="R32" s="28">
        <f>R33+R34+R35</f>
        <v/>
      </c>
      <c r="S32" s="28">
        <f>S33+S34+S35</f>
        <v/>
      </c>
      <c r="T32" s="28">
        <f>T33+T34+T35</f>
        <v/>
      </c>
    </row>
    <row r="33">
      <c r="G33" s="34" t="inlineStr">
        <is>
          <t>Forschungs- und Entwicklungskosten</t>
        </is>
      </c>
      <c r="H33" s="3" t="inlineStr">
        <is>
          <t>Research &amp; Development Costs - Net</t>
        </is>
      </c>
      <c r="I33" s="31" t="n">
        <v>14</v>
      </c>
      <c r="J33" s="31" t="n">
        <v>10</v>
      </c>
      <c r="K33" s="26" t="n"/>
      <c r="L33" s="31" t="n">
        <v>1</v>
      </c>
      <c r="M33" s="31" t="n">
        <v>3</v>
      </c>
      <c r="N33" s="31" t="n">
        <v>3</v>
      </c>
      <c r="O33" s="31" t="n">
        <v>4</v>
      </c>
      <c r="P33" s="31" t="n">
        <v>3</v>
      </c>
      <c r="Q33" s="29" t="n">
        <v>348</v>
      </c>
      <c r="R33" s="29" t="n">
        <v>417</v>
      </c>
      <c r="S33" s="29" t="n">
        <v>473</v>
      </c>
      <c r="T33" s="29" t="n">
        <v>473</v>
      </c>
    </row>
    <row r="34" ht="43.2" customHeight="1">
      <c r="G34" s="34" t="inlineStr">
        <is>
          <t>Lizenzen, Franchisen, Urheberrechte, Eigentumsrechte, Prototypen, vertragliche Rechte, Modelle und Designs</t>
        </is>
      </c>
      <c r="H34" s="3" t="inlineStr">
        <is>
          <t>Licenses, Franchises, Copyrights, Property Rights, Prototypes, Contract Based, Models &amp; Designs - Net</t>
        </is>
      </c>
      <c r="I34" s="29" t="n">
        <v>2565</v>
      </c>
      <c r="J34" s="29" t="n">
        <v>3392</v>
      </c>
      <c r="K34" s="26" t="n"/>
      <c r="L34" s="29" t="n">
        <v>2723</v>
      </c>
      <c r="M34" s="29" t="n">
        <v>2986</v>
      </c>
      <c r="N34" s="29" t="n">
        <v>1931</v>
      </c>
      <c r="O34" s="29" t="n">
        <v>1914</v>
      </c>
      <c r="P34" s="29" t="n">
        <v>463</v>
      </c>
      <c r="Q34" s="29" t="n">
        <v>561</v>
      </c>
      <c r="R34" s="29" t="n">
        <v>406</v>
      </c>
      <c r="S34" s="29" t="n">
        <v>478</v>
      </c>
      <c r="T34" s="29" t="n">
        <v>596</v>
      </c>
    </row>
    <row r="35">
      <c r="G35" s="34" t="inlineStr">
        <is>
          <t xml:space="preserve">Immaterielle Vermögenswerte – Sonstige </t>
        </is>
      </c>
      <c r="H35" s="3" t="inlineStr">
        <is>
          <t>Intangible Assets - Other - Net</t>
        </is>
      </c>
      <c r="I35" s="29" t="n">
        <v>1732</v>
      </c>
      <c r="J35" s="29" t="n">
        <v>2240</v>
      </c>
      <c r="K35" s="26" t="n"/>
      <c r="L35" s="29" t="n">
        <v>127</v>
      </c>
      <c r="M35" s="29" t="n">
        <v>131</v>
      </c>
      <c r="N35" s="29" t="n">
        <v>276</v>
      </c>
      <c r="O35" s="29" t="n">
        <v>304</v>
      </c>
      <c r="P35" s="26" t="n">
        <v>0</v>
      </c>
      <c r="Q35" s="29" t="n">
        <v>246</v>
      </c>
      <c r="R35" s="29" t="n">
        <v>257</v>
      </c>
      <c r="S35" s="29" t="n">
        <v>279</v>
      </c>
      <c r="T35" s="29" t="n">
        <v>220</v>
      </c>
    </row>
    <row r="36">
      <c r="G36" s="35" t="inlineStr">
        <is>
          <t>Langfristige Vermögenswerte - Gesamt</t>
        </is>
      </c>
      <c r="H36" s="4" t="inlineStr">
        <is>
          <t>Total Non-Current Assets</t>
        </is>
      </c>
      <c r="I36" s="22">
        <f>I22+I23+I24+I25+I26+I30+I29</f>
        <v/>
      </c>
      <c r="J36" s="22">
        <f>J22+J23+J24+J25+J26+J30+J29</f>
        <v/>
      </c>
      <c r="K36" s="22">
        <f>K22+K23+K24+K25+K26+K30+K29</f>
        <v/>
      </c>
      <c r="L36" s="22">
        <f>L22+L23+L24+L25+L26+L30+L29</f>
        <v/>
      </c>
      <c r="M36" s="22">
        <f>M22+M23+M24+M25+M26+M30+M29</f>
        <v/>
      </c>
      <c r="N36" s="22">
        <f>N22+N23+N24+N25+N26+N30+N29</f>
        <v/>
      </c>
      <c r="O36" s="22">
        <f>O22+O23+O24+O25+O26+O30+O29</f>
        <v/>
      </c>
      <c r="P36" s="22">
        <f>P22+P23+P24+P25+P26+P30+P29</f>
        <v/>
      </c>
      <c r="Q36" s="22">
        <f>Q22+Q23+Q24+Q25+Q26+Q30+Q29</f>
        <v/>
      </c>
      <c r="R36" s="22">
        <f>R22+R23+R24+R25+R26+R30+R29</f>
        <v/>
      </c>
      <c r="S36" s="22">
        <f>S22+S23+S24+S25+S26+S30+S29</f>
        <v/>
      </c>
      <c r="T36" s="22">
        <f>T22+T23+T24+T25+T26+T30+T29</f>
        <v/>
      </c>
    </row>
    <row r="37">
      <c r="A37" s="79" t="n"/>
      <c r="B37" s="79" t="n"/>
      <c r="C37" s="79" t="n"/>
      <c r="D37" s="79" t="n"/>
      <c r="E37" s="79" t="n"/>
      <c r="F37" s="79" t="n"/>
      <c r="G37" s="76" t="inlineStr">
        <is>
          <t>Gesamtvermögen</t>
        </is>
      </c>
      <c r="H37" s="81" t="inlineStr">
        <is>
          <t>Total Assets</t>
        </is>
      </c>
      <c r="I37" s="78" t="n"/>
      <c r="J37" s="78" t="n"/>
      <c r="K37" s="78" t="n"/>
      <c r="L37" s="78" t="n"/>
      <c r="M37" s="78" t="n"/>
      <c r="N37" s="78" t="n"/>
      <c r="O37" s="78" t="n"/>
      <c r="P37" s="78" t="n"/>
      <c r="Q37" s="78" t="n"/>
      <c r="R37" s="78" t="n"/>
      <c r="S37" s="78" t="n"/>
      <c r="T37" s="78" t="n"/>
    </row>
    <row r="38">
      <c r="G38" s="32" t="inlineStr">
        <is>
          <t>Gesamtvermögen</t>
        </is>
      </c>
      <c r="H38" s="4" t="inlineStr">
        <is>
          <t>Total Assets</t>
        </is>
      </c>
      <c r="I38" s="33">
        <f>I36+I20</f>
        <v/>
      </c>
      <c r="J38" s="33">
        <f>J36+J20</f>
        <v/>
      </c>
      <c r="K38" s="33">
        <f>K36+K20</f>
        <v/>
      </c>
      <c r="L38" s="33">
        <f>L36+L20</f>
        <v/>
      </c>
      <c r="M38" s="33">
        <f>M36+M20</f>
        <v/>
      </c>
      <c r="N38" s="33">
        <f>N36+N20</f>
        <v/>
      </c>
      <c r="O38" s="33">
        <f>O36+O20</f>
        <v/>
      </c>
      <c r="P38" s="33">
        <f>P36+P20</f>
        <v/>
      </c>
      <c r="Q38" s="33">
        <f>Q36+Q20</f>
        <v/>
      </c>
      <c r="R38" s="33">
        <f>R36+R20</f>
        <v/>
      </c>
      <c r="S38" s="33">
        <f>S36+S20</f>
        <v/>
      </c>
      <c r="T38" s="33">
        <f>T36+T20</f>
        <v/>
      </c>
    </row>
    <row r="39">
      <c r="G39" s="32" t="n"/>
      <c r="H39" s="32" t="n"/>
      <c r="I39" s="33" t="n"/>
      <c r="J39" s="33" t="n"/>
      <c r="K39" s="33" t="n"/>
      <c r="L39" s="33" t="n"/>
      <c r="M39" s="33" t="n"/>
      <c r="N39" s="33" t="n"/>
      <c r="O39" s="33" t="n"/>
      <c r="P39" s="33" t="n"/>
      <c r="Q39" s="33" t="n"/>
      <c r="R39" s="33" t="n"/>
      <c r="S39" s="33" t="n"/>
      <c r="T39" s="33" t="n"/>
    </row>
    <row r="40">
      <c r="G40" s="32" t="inlineStr">
        <is>
          <t>Passiva</t>
        </is>
      </c>
      <c r="H40" s="32" t="n"/>
      <c r="I40" s="33" t="n"/>
      <c r="J40" s="33" t="n"/>
      <c r="K40" s="33" t="n"/>
      <c r="L40" s="33" t="n"/>
      <c r="M40" s="33" t="n"/>
      <c r="N40" s="33" t="n"/>
      <c r="O40" s="33" t="n"/>
      <c r="P40" s="33" t="n"/>
      <c r="Q40" s="33" t="n"/>
      <c r="R40" s="33" t="n"/>
      <c r="S40" s="33" t="n"/>
      <c r="T40" s="33" t="n"/>
    </row>
    <row r="41">
      <c r="A41" s="79" t="n"/>
      <c r="B41" s="79" t="n"/>
      <c r="C41" s="79" t="n"/>
      <c r="D41" s="79" t="n"/>
      <c r="E41" s="79" t="n"/>
      <c r="F41" s="79" t="n"/>
      <c r="G41" s="76" t="inlineStr">
        <is>
          <t>Kurzfristige Verbindlichkeiten</t>
        </is>
      </c>
      <c r="H41" s="81" t="inlineStr">
        <is>
          <t>Current Liabilities</t>
        </is>
      </c>
      <c r="I41" s="78" t="n"/>
      <c r="J41" s="78" t="n"/>
      <c r="K41" s="78" t="n"/>
      <c r="L41" s="78" t="n"/>
      <c r="M41" s="78" t="n"/>
      <c r="N41" s="78" t="n"/>
      <c r="O41" s="78" t="n"/>
      <c r="P41" s="78" t="n"/>
      <c r="Q41" s="78" t="n"/>
      <c r="R41" s="78" t="n"/>
      <c r="S41" s="78" t="n"/>
      <c r="T41" s="78" t="n"/>
    </row>
    <row r="42">
      <c r="G42" s="25" t="inlineStr">
        <is>
          <t>Verbindlichkeiten aus Lieferungen und Leistungen</t>
        </is>
      </c>
      <c r="H42" s="1" t="inlineStr">
        <is>
          <t>Trade Accounts Payable &amp; Accruals - Short-Term</t>
        </is>
      </c>
      <c r="I42" s="29" t="n">
        <v>6046</v>
      </c>
      <c r="J42" s="28" t="n">
        <v>5512</v>
      </c>
      <c r="K42" s="28" t="n">
        <v>5149</v>
      </c>
      <c r="L42" s="28" t="n">
        <v>7486</v>
      </c>
      <c r="M42" s="28" t="n">
        <v>4448</v>
      </c>
      <c r="N42" s="28" t="n">
        <v>2401</v>
      </c>
      <c r="O42" s="28" t="n">
        <v>3004</v>
      </c>
      <c r="P42" s="28" t="n">
        <v>2443</v>
      </c>
      <c r="Q42" s="28" t="n">
        <v>5143</v>
      </c>
      <c r="R42" s="28" t="n">
        <v>5496</v>
      </c>
      <c r="S42" s="28" t="n">
        <v>6203</v>
      </c>
      <c r="T42" s="28" t="n">
        <v>6366</v>
      </c>
    </row>
    <row r="43" ht="28.8" customHeight="1">
      <c r="G43" s="25" t="inlineStr">
        <is>
          <t>Kurzfristige Verbindlichkeiten und kurzfristiger Anteil der langfristigen Verbindlichkeiten</t>
        </is>
      </c>
      <c r="H43" s="1" t="inlineStr">
        <is>
          <t>Short-Term Debt &amp; Current Portion of Long-Term Debt</t>
        </is>
      </c>
      <c r="I43" s="29" t="n">
        <v>2821</v>
      </c>
      <c r="J43" s="28" t="n">
        <v>2382</v>
      </c>
      <c r="K43" s="28" t="n">
        <v>1070</v>
      </c>
      <c r="L43" s="28" t="n">
        <v>8676</v>
      </c>
      <c r="M43" s="28" t="n">
        <v>6365</v>
      </c>
      <c r="N43" s="28" t="n">
        <v>169</v>
      </c>
      <c r="O43" s="28" t="n">
        <v>474</v>
      </c>
      <c r="P43" s="90" t="n">
        <v>91</v>
      </c>
      <c r="Q43" s="28" t="n">
        <v>1718</v>
      </c>
      <c r="R43" s="28" t="n">
        <v>883</v>
      </c>
      <c r="S43" s="28" t="n">
        <v>1227</v>
      </c>
      <c r="T43" s="28" t="n">
        <v>2192</v>
      </c>
    </row>
    <row r="44">
      <c r="G44" s="25" t="inlineStr">
        <is>
          <t>Derivative Verbindlichkeiten- kurzfristig</t>
        </is>
      </c>
      <c r="H44" s="1" t="inlineStr">
        <is>
          <t>Derivative Liabilities - Hedging - Short-Term</t>
        </is>
      </c>
      <c r="I44" s="29" t="n">
        <v>5326</v>
      </c>
      <c r="J44" s="28" t="n">
        <v>8794</v>
      </c>
      <c r="K44" s="27" t="n">
        <v>16239</v>
      </c>
      <c r="L44" s="27" t="n">
        <v>52848</v>
      </c>
      <c r="M44" s="27" t="n">
        <v>76119</v>
      </c>
      <c r="N44" s="28" t="n">
        <v>8106</v>
      </c>
      <c r="O44" s="27" t="n">
        <v>10088</v>
      </c>
      <c r="P44" s="28" t="n">
        <v>6698</v>
      </c>
      <c r="Q44" s="28" t="n">
        <v>3282</v>
      </c>
      <c r="R44" s="28" t="n">
        <v>4938</v>
      </c>
      <c r="S44" s="28" t="n">
        <v>6828</v>
      </c>
      <c r="T44" s="28" t="n">
        <v>6398</v>
      </c>
    </row>
    <row r="45" ht="43.2" customHeight="1">
      <c r="G45" s="25" t="inlineStr">
        <is>
          <t>Zur Veräußerung gehaltene Verbindlichkeiten/aufgegebene Geschäftsbereiche – kurzfristig</t>
        </is>
      </c>
      <c r="H45" s="1" t="inlineStr">
        <is>
          <t>Liabilities Held for Sale/Discontinued Operations - Short-Term</t>
        </is>
      </c>
      <c r="I45" s="29" t="n">
        <v>268</v>
      </c>
      <c r="J45" s="27" t="n"/>
      <c r="K45" s="27" t="n"/>
      <c r="L45" s="27" t="n"/>
      <c r="M45" s="27" t="n"/>
      <c r="N45" s="28" t="n">
        <v>581</v>
      </c>
      <c r="O45" s="28" t="n">
        <v>510</v>
      </c>
      <c r="P45" s="27" t="n">
        <v>32796</v>
      </c>
      <c r="Q45" s="28" t="n">
        <v>111</v>
      </c>
      <c r="R45" s="27" t="n"/>
      <c r="S45" s="90" t="n">
        <v>19</v>
      </c>
      <c r="T45" s="28" t="n">
        <v>2635</v>
      </c>
    </row>
    <row r="46">
      <c r="G46" s="25" t="inlineStr">
        <is>
          <t>Einkommensteuer – Verbindlichkeit – kurzfristig</t>
        </is>
      </c>
      <c r="H46" s="1" t="inlineStr">
        <is>
          <t>Income Taxes - Payable - Short-Term</t>
        </is>
      </c>
      <c r="I46" s="29" t="n">
        <v>375</v>
      </c>
      <c r="J46" s="28" t="n">
        <v>509</v>
      </c>
      <c r="K46" s="28" t="n">
        <v>551</v>
      </c>
      <c r="L46" s="28" t="n">
        <v>337</v>
      </c>
      <c r="M46" s="28" t="n">
        <v>270</v>
      </c>
      <c r="N46" s="28" t="n">
        <v>394</v>
      </c>
      <c r="O46" s="28" t="n">
        <v>322</v>
      </c>
      <c r="P46" s="28" t="n">
        <v>143</v>
      </c>
      <c r="Q46" s="28" t="n">
        <v>825</v>
      </c>
      <c r="R46" s="28" t="n">
        <v>960</v>
      </c>
      <c r="S46" s="28" t="n">
        <v>1091</v>
      </c>
      <c r="T46" s="28" t="n">
        <v>876</v>
      </c>
    </row>
    <row r="47">
      <c r="G47" s="25" t="inlineStr">
        <is>
          <t>Sonstige kurzfristige Verbindlichkeiten – Gesamt</t>
        </is>
      </c>
      <c r="H47" s="1" t="inlineStr">
        <is>
          <t>Other Current Liabilities - Total</t>
        </is>
      </c>
      <c r="I47" s="71">
        <f>I48+I49</f>
        <v/>
      </c>
      <c r="J47" s="71">
        <f>J48+J49</f>
        <v/>
      </c>
      <c r="K47" s="71">
        <f>K48+K49</f>
        <v/>
      </c>
      <c r="L47" s="71">
        <f>L48+L49</f>
        <v/>
      </c>
      <c r="M47" s="71">
        <f>M48+M49</f>
        <v/>
      </c>
      <c r="N47" s="71">
        <f>N48+N49</f>
        <v/>
      </c>
      <c r="O47" s="71">
        <f>O48+O49</f>
        <v/>
      </c>
      <c r="P47" s="71">
        <f>P48+P49</f>
        <v/>
      </c>
      <c r="Q47" s="71">
        <f>Q48+Q49</f>
        <v/>
      </c>
      <c r="R47" s="71">
        <f>R48+R49</f>
        <v/>
      </c>
      <c r="S47" s="71">
        <f>S48+S49</f>
        <v/>
      </c>
      <c r="T47" s="71">
        <f>T48+T49</f>
        <v/>
      </c>
    </row>
    <row r="48">
      <c r="B48" s="11">
        <f>C48*Parameterschätzung!B7</f>
        <v/>
      </c>
      <c r="C48" s="11">
        <f>D48*Parameterschätzung!C7</f>
        <v/>
      </c>
      <c r="D48" s="11">
        <f>E48*Parameterschätzung!D7</f>
        <v/>
      </c>
      <c r="E48" s="11">
        <f>F48*Parameterschätzung!E7</f>
        <v/>
      </c>
      <c r="F48" s="75">
        <f>MEDIAN(I48:N48)*Parameterschätzung!F7</f>
        <v/>
      </c>
      <c r="G48" s="30" t="inlineStr">
        <is>
          <t>Rückstellungen – kurzfristig</t>
        </is>
      </c>
      <c r="H48" s="2" t="inlineStr">
        <is>
          <t>Provisions - Short-Term</t>
        </is>
      </c>
      <c r="I48" s="6" t="n">
        <v>5263</v>
      </c>
      <c r="J48" s="6" t="n">
        <v>6047</v>
      </c>
      <c r="K48" s="6" t="n">
        <v>6815</v>
      </c>
      <c r="L48" s="6" t="n">
        <v>6489</v>
      </c>
      <c r="M48" s="6" t="n">
        <v>4268</v>
      </c>
      <c r="N48" s="6" t="n">
        <v>3004</v>
      </c>
      <c r="O48" s="6" t="n">
        <v>2638</v>
      </c>
      <c r="P48" s="6" t="n">
        <v>2615</v>
      </c>
      <c r="Q48" s="6" t="n">
        <v>5137</v>
      </c>
      <c r="R48" s="5" t="n">
        <v>12175</v>
      </c>
      <c r="S48" s="6" t="n">
        <v>5186</v>
      </c>
      <c r="T48" s="6" t="n">
        <v>5504</v>
      </c>
    </row>
    <row r="49">
      <c r="G49" s="30" t="inlineStr">
        <is>
          <t xml:space="preserve">Sonstige kurzfristige Verbindlichkeiten </t>
        </is>
      </c>
      <c r="H49" s="2" t="inlineStr">
        <is>
          <t>Other Current Liabilities</t>
        </is>
      </c>
      <c r="I49" s="6" t="n">
        <v>2830</v>
      </c>
      <c r="J49" s="6" t="n">
        <v>4331</v>
      </c>
      <c r="K49" s="6" t="n">
        <v>3269</v>
      </c>
      <c r="L49" s="6" t="n">
        <v>3849</v>
      </c>
      <c r="M49" s="6" t="n">
        <v>5537</v>
      </c>
      <c r="N49" s="6" t="n">
        <v>1846</v>
      </c>
      <c r="O49" s="6" t="n">
        <v>2569</v>
      </c>
      <c r="P49" s="6" t="n">
        <v>1058</v>
      </c>
      <c r="Q49" s="6" t="n">
        <v>4078</v>
      </c>
      <c r="R49" s="6" t="n">
        <v>4314</v>
      </c>
      <c r="S49" s="6" t="n">
        <v>4571</v>
      </c>
      <c r="T49" s="6" t="n">
        <v>4249</v>
      </c>
    </row>
    <row r="50">
      <c r="G50" s="32" t="inlineStr">
        <is>
          <t>Total Current Liabilities</t>
        </is>
      </c>
      <c r="H50" s="4" t="inlineStr">
        <is>
          <t>Total Current Liabilities</t>
        </is>
      </c>
      <c r="I50" s="33">
        <f>I42+I43+I44+I45+I46+I47</f>
        <v/>
      </c>
      <c r="J50" s="33">
        <f>J42+J43+J44+J45+J46+J47</f>
        <v/>
      </c>
      <c r="K50" s="33">
        <f>K42+K43+K44+K45+K46+K47</f>
        <v/>
      </c>
      <c r="L50" s="33">
        <f>L42+L43+L44+L45+L46+L47</f>
        <v/>
      </c>
      <c r="M50" s="33">
        <f>M42+M43+M44+M45+M46+M47</f>
        <v/>
      </c>
      <c r="N50" s="33">
        <f>N42+N43+N44+N45+N46+N47</f>
        <v/>
      </c>
      <c r="O50" s="33">
        <f>O42+O43+O44+O45+O46+O47</f>
        <v/>
      </c>
      <c r="P50" s="33">
        <f>P42+P43+P44+P45+P46+P47</f>
        <v/>
      </c>
      <c r="Q50" s="33">
        <f>Q42+Q43+Q44+Q45+Q46+Q47</f>
        <v/>
      </c>
      <c r="R50" s="33">
        <f>R42+R43+R44+R45+R46+R47</f>
        <v/>
      </c>
      <c r="S50" s="33">
        <f>S42+S43+S44+S45+S46+S47</f>
        <v/>
      </c>
      <c r="T50" s="33">
        <f>T42+T43+T44+T45+T46+T47</f>
        <v/>
      </c>
    </row>
    <row r="51">
      <c r="A51" s="79" t="n"/>
      <c r="B51" s="79" t="n"/>
      <c r="C51" s="79" t="n"/>
      <c r="D51" s="79" t="n"/>
      <c r="E51" s="79" t="n"/>
      <c r="F51" s="79" t="n"/>
      <c r="G51" s="76" t="inlineStr">
        <is>
          <t>Langfristige Verbindlichkeiten</t>
        </is>
      </c>
      <c r="H51" s="81" t="inlineStr">
        <is>
          <t>Non-Current Liabilities</t>
        </is>
      </c>
      <c r="I51" s="78" t="n"/>
      <c r="J51" s="78" t="n"/>
      <c r="K51" s="78" t="n"/>
      <c r="L51" s="78" t="n"/>
      <c r="M51" s="78" t="n"/>
      <c r="N51" s="78" t="n"/>
      <c r="O51" s="78" t="n"/>
      <c r="P51" s="78" t="n"/>
      <c r="Q51" s="78" t="n"/>
      <c r="R51" s="78" t="n"/>
      <c r="S51" s="78" t="n"/>
      <c r="T51" s="78" t="n"/>
    </row>
    <row r="52">
      <c r="G52" s="25" t="inlineStr">
        <is>
          <t>Schulden – langfristig – insgesamt</t>
        </is>
      </c>
      <c r="H52" s="1" t="inlineStr">
        <is>
          <t>Debt - Long-Term - Total</t>
        </is>
      </c>
      <c r="I52" s="27">
        <f>I53+I54</f>
        <v/>
      </c>
      <c r="J52" s="27">
        <f>J53+J54</f>
        <v/>
      </c>
      <c r="K52" s="27">
        <f>K53+K54</f>
        <v/>
      </c>
      <c r="L52" s="27">
        <f>L53+L54</f>
        <v/>
      </c>
      <c r="M52" s="27">
        <f>M53+M54</f>
        <v/>
      </c>
      <c r="N52" s="27">
        <f>N53+N54</f>
        <v/>
      </c>
      <c r="O52" s="27">
        <f>O53+O54</f>
        <v/>
      </c>
      <c r="P52" s="27">
        <f>P53+P54</f>
        <v/>
      </c>
      <c r="Q52" s="27">
        <f>Q53+Q54</f>
        <v/>
      </c>
      <c r="R52" s="27">
        <f>R53+R54</f>
        <v/>
      </c>
      <c r="S52" s="27">
        <f>S53+S54</f>
        <v/>
      </c>
      <c r="T52" s="27">
        <f>T53+T54</f>
        <v/>
      </c>
    </row>
    <row r="53" ht="28.8" customHeight="1">
      <c r="G53" s="30" t="inlineStr">
        <is>
          <t>Langfristige Verbindlichkeiten ohne aktivierte Leasingverträge</t>
        </is>
      </c>
      <c r="H53" s="2" t="inlineStr">
        <is>
          <t>Long-Term Debt excluding Capitalized Leases</t>
        </is>
      </c>
      <c r="I53" s="26" t="n">
        <v>11623</v>
      </c>
      <c r="J53" s="26" t="n">
        <v>11316</v>
      </c>
      <c r="K53" s="26" t="n">
        <v>10768</v>
      </c>
      <c r="L53" s="29" t="n">
        <v>7037</v>
      </c>
      <c r="M53" s="29" t="n">
        <v>4425</v>
      </c>
      <c r="N53" s="29" t="n">
        <v>2077</v>
      </c>
      <c r="O53" s="29" t="n">
        <v>2075</v>
      </c>
      <c r="P53" s="29" t="n">
        <v>1576</v>
      </c>
      <c r="Q53" s="26" t="n">
        <v>13392</v>
      </c>
      <c r="R53" s="26" t="n">
        <v>15053</v>
      </c>
      <c r="S53" s="26" t="n">
        <v>15771</v>
      </c>
      <c r="T53" s="26" t="n">
        <v>13972</v>
      </c>
    </row>
    <row r="54" ht="28.8" customHeight="1">
      <c r="G54" s="30" t="inlineStr">
        <is>
          <t>Verpflichtungen aus Finanzierungsleasing – langfristig</t>
        </is>
      </c>
      <c r="H54" s="2" t="inlineStr">
        <is>
          <t>Capitalized Lease Obligations - Long-Term</t>
        </is>
      </c>
      <c r="I54" s="29" t="n">
        <v>2565</v>
      </c>
      <c r="J54" s="29" t="n">
        <v>2092</v>
      </c>
      <c r="K54" s="29" t="n">
        <v>1824</v>
      </c>
      <c r="L54" s="29" t="n">
        <v>1497</v>
      </c>
      <c r="M54" s="29" t="n">
        <v>1334</v>
      </c>
      <c r="N54" s="29" t="n">
        <v>1220</v>
      </c>
      <c r="O54" s="29" t="n">
        <v>1028</v>
      </c>
      <c r="P54" s="29" t="n">
        <v>231</v>
      </c>
      <c r="Q54" s="29" t="n">
        <v>237</v>
      </c>
      <c r="R54" s="29" t="n">
        <v>237</v>
      </c>
      <c r="S54" s="29" t="n">
        <v>268</v>
      </c>
      <c r="T54" s="29" t="n">
        <v>262</v>
      </c>
    </row>
    <row r="55">
      <c r="G55" s="25" t="inlineStr">
        <is>
          <t>Derivative Verbindlichkeiten - Langfristig</t>
        </is>
      </c>
      <c r="H55" s="1" t="inlineStr">
        <is>
          <t>Derivative Liabilities - Hedging - Long-Term</t>
        </is>
      </c>
      <c r="I55" s="29" t="n">
        <v>904</v>
      </c>
      <c r="J55" s="29" t="n">
        <v>1455</v>
      </c>
      <c r="K55" s="29" t="n">
        <v>1609</v>
      </c>
      <c r="L55" s="29" t="n">
        <v>808</v>
      </c>
      <c r="M55" s="29" t="n">
        <v>873</v>
      </c>
      <c r="N55" s="29" t="n">
        <v>554</v>
      </c>
      <c r="O55" s="29" t="n">
        <v>391</v>
      </c>
      <c r="P55" s="29" t="n">
        <v>362</v>
      </c>
      <c r="Q55" s="29" t="n">
        <v>975</v>
      </c>
      <c r="R55" s="29" t="n">
        <v>765</v>
      </c>
      <c r="S55" s="29" t="n">
        <v>1187</v>
      </c>
      <c r="T55" s="26" t="n"/>
    </row>
    <row r="56" ht="28.8" customHeight="1">
      <c r="G56" s="25" t="inlineStr">
        <is>
          <t>Latente Steuern und Investitionssteuergutschriften – langfristig</t>
        </is>
      </c>
      <c r="H56" s="1" t="inlineStr">
        <is>
          <t>Deferred Tax &amp; Investment Tax Credits - Long-Term</t>
        </is>
      </c>
      <c r="I56" s="29" t="n">
        <v>2556</v>
      </c>
      <c r="J56" s="29" t="n">
        <v>2953</v>
      </c>
      <c r="K56" s="29" t="n">
        <v>4944</v>
      </c>
      <c r="L56" s="29" t="n">
        <v>1781</v>
      </c>
      <c r="M56" s="29" t="n">
        <v>1948</v>
      </c>
      <c r="N56" s="29" t="n">
        <v>1862</v>
      </c>
      <c r="O56" s="29" t="n">
        <v>2164</v>
      </c>
      <c r="P56" s="29" t="n">
        <v>1638</v>
      </c>
      <c r="Q56" s="29" t="n">
        <v>718</v>
      </c>
      <c r="R56" s="29" t="n">
        <v>723</v>
      </c>
      <c r="S56" s="29" t="n">
        <v>1233</v>
      </c>
      <c r="T56" s="29" t="n">
        <v>865</v>
      </c>
    </row>
    <row r="57">
      <c r="G57" s="25" t="inlineStr">
        <is>
          <t>Sonstige langfristige Verbindlichkeiten – Gesamt</t>
        </is>
      </c>
      <c r="H57" s="1" t="inlineStr">
        <is>
          <t>Other Non-Current Liabilities - Total</t>
        </is>
      </c>
      <c r="I57" s="27">
        <f>I58+I59</f>
        <v/>
      </c>
      <c r="J57" s="27">
        <f>J58+J59</f>
        <v/>
      </c>
      <c r="K57" s="27">
        <f>K58+K59</f>
        <v/>
      </c>
      <c r="L57" s="27">
        <f>L58+L59</f>
        <v/>
      </c>
      <c r="M57" s="27">
        <f>M58+M59</f>
        <v/>
      </c>
      <c r="N57" s="27">
        <f>N58+N59</f>
        <v/>
      </c>
      <c r="O57" s="27">
        <f>O58+O59</f>
        <v/>
      </c>
      <c r="P57" s="27">
        <f>P58+P59</f>
        <v/>
      </c>
      <c r="Q57" s="27">
        <f>Q58+Q59</f>
        <v/>
      </c>
      <c r="R57" s="27">
        <f>R58+R59</f>
        <v/>
      </c>
      <c r="S57" s="27">
        <f>S58+S59</f>
        <v/>
      </c>
      <c r="T57" s="27">
        <f>T58+T59</f>
        <v/>
      </c>
    </row>
    <row r="58">
      <c r="B58" s="11">
        <f>C58*Parameterschätzung!B7</f>
        <v/>
      </c>
      <c r="C58" s="11">
        <f>D58*Parameterschätzung!C7</f>
        <v/>
      </c>
      <c r="D58" s="11">
        <f>E58*Parameterschätzung!D7</f>
        <v/>
      </c>
      <c r="E58" s="11">
        <f>F58*Parameterschätzung!E7</f>
        <v/>
      </c>
      <c r="F58" s="75">
        <f>MEDIAN(I58:N58)*Parameterschätzung!F7</f>
        <v/>
      </c>
      <c r="G58" s="30" t="inlineStr">
        <is>
          <t>Rückstellungen – langfristig</t>
        </is>
      </c>
      <c r="H58" s="2" t="inlineStr">
        <is>
          <t>Provisions - Long-Term</t>
        </is>
      </c>
      <c r="I58" s="26" t="n">
        <v>14010</v>
      </c>
      <c r="J58" s="26" t="n">
        <v>15690</v>
      </c>
      <c r="K58" s="26" t="n">
        <v>17431</v>
      </c>
      <c r="L58" s="26" t="n">
        <v>15595</v>
      </c>
      <c r="M58" s="26" t="n">
        <v>16943</v>
      </c>
      <c r="N58" s="26" t="n">
        <v>19470</v>
      </c>
      <c r="O58" s="26" t="n">
        <v>18937</v>
      </c>
      <c r="P58" s="26" t="n">
        <v>15863</v>
      </c>
      <c r="Q58" s="26" t="n">
        <v>19249</v>
      </c>
      <c r="R58" s="26" t="n">
        <v>20686</v>
      </c>
      <c r="S58" s="26" t="n">
        <v>24623</v>
      </c>
      <c r="T58" s="26" t="n">
        <v>27540</v>
      </c>
    </row>
    <row r="59">
      <c r="G59" s="30" t="inlineStr">
        <is>
          <t>Sonstige langfristige Verbindlichkeiten</t>
        </is>
      </c>
      <c r="H59" s="2" t="inlineStr">
        <is>
          <t>Other Non-Current Liabilities</t>
        </is>
      </c>
      <c r="I59" s="29" t="n">
        <v>5566</v>
      </c>
      <c r="J59" s="29" t="n">
        <v>3736</v>
      </c>
      <c r="K59" s="29" t="n">
        <v>3239</v>
      </c>
      <c r="L59" s="29" t="n">
        <v>2866</v>
      </c>
      <c r="M59" s="29" t="n">
        <v>2783</v>
      </c>
      <c r="N59" s="29" t="n">
        <v>2252</v>
      </c>
      <c r="O59" s="29" t="n">
        <v>2342</v>
      </c>
      <c r="P59" s="29" t="n">
        <v>337</v>
      </c>
      <c r="Q59" s="29" t="n">
        <v>2203</v>
      </c>
      <c r="R59" s="29" t="n">
        <v>2182</v>
      </c>
      <c r="S59" s="29" t="n">
        <v>2233</v>
      </c>
      <c r="T59" s="29" t="n">
        <v>3685</v>
      </c>
    </row>
    <row r="60">
      <c r="G60" s="25" t="inlineStr">
        <is>
          <t>Langfristige Verbindlichkeiten insgesamt</t>
        </is>
      </c>
      <c r="H60" s="1" t="inlineStr">
        <is>
          <t>Total Non-Current Liabilities</t>
        </is>
      </c>
      <c r="I60" s="27">
        <f>I57+I56+I55+I52</f>
        <v/>
      </c>
      <c r="J60" s="27">
        <f>J57+J56+J55+J52</f>
        <v/>
      </c>
      <c r="K60" s="27">
        <f>K57+K56+K55+K52</f>
        <v/>
      </c>
      <c r="L60" s="27">
        <f>L57+L56+L55+L52</f>
        <v/>
      </c>
      <c r="M60" s="27">
        <f>M57+M56+M55+M52</f>
        <v/>
      </c>
      <c r="N60" s="27">
        <f>N57+N56+N55+N52</f>
        <v/>
      </c>
      <c r="O60" s="27">
        <f>O57+O56+O55+O52</f>
        <v/>
      </c>
      <c r="P60" s="27">
        <f>P57+P56+P55+P52</f>
        <v/>
      </c>
      <c r="Q60" s="27">
        <f>Q57+Q56+Q55+Q52</f>
        <v/>
      </c>
      <c r="R60" s="27">
        <f>R57+R56+R55+R52</f>
        <v/>
      </c>
      <c r="S60" s="27">
        <f>S57+S56+S55+S52</f>
        <v/>
      </c>
      <c r="T60" s="27">
        <f>T57+T56+T55+T52</f>
        <v/>
      </c>
    </row>
    <row r="61">
      <c r="A61" s="79" t="n"/>
      <c r="B61" s="79" t="n"/>
      <c r="C61" s="79" t="n"/>
      <c r="D61" s="79" t="n"/>
      <c r="E61" s="79" t="n"/>
      <c r="F61" s="79" t="n"/>
      <c r="G61" s="76" t="inlineStr">
        <is>
          <t>Gesamtverbindlichkeiten</t>
        </is>
      </c>
      <c r="H61" s="81" t="inlineStr">
        <is>
          <t>Total Liabilities</t>
        </is>
      </c>
      <c r="I61" s="78" t="n"/>
      <c r="J61" s="78" t="n"/>
      <c r="K61" s="78" t="n"/>
      <c r="L61" s="78" t="n"/>
      <c r="M61" s="78" t="n"/>
      <c r="N61" s="78" t="n"/>
      <c r="O61" s="78" t="n"/>
      <c r="P61" s="78" t="n"/>
      <c r="Q61" s="78" t="n"/>
      <c r="R61" s="78" t="n"/>
      <c r="S61" s="78" t="n"/>
      <c r="T61" s="78" t="n"/>
    </row>
    <row r="62">
      <c r="G62" s="32" t="inlineStr">
        <is>
          <t>Gesamtverbindlichkeiten</t>
        </is>
      </c>
      <c r="H62" s="4" t="inlineStr">
        <is>
          <t>Total Liabilities</t>
        </is>
      </c>
      <c r="I62" s="33">
        <f>I50+I60</f>
        <v/>
      </c>
      <c r="J62" s="33">
        <f>J50+J60</f>
        <v/>
      </c>
      <c r="K62" s="33">
        <f>K50+K60</f>
        <v/>
      </c>
      <c r="L62" s="33">
        <f>L50+L60</f>
        <v/>
      </c>
      <c r="M62" s="33">
        <f>M50+M60</f>
        <v/>
      </c>
      <c r="N62" s="33">
        <f>N50+N60</f>
        <v/>
      </c>
      <c r="O62" s="33">
        <f>O50+O60</f>
        <v/>
      </c>
      <c r="P62" s="33">
        <f>P50+P60</f>
        <v/>
      </c>
      <c r="Q62" s="33">
        <f>Q50+Q60</f>
        <v/>
      </c>
      <c r="R62" s="33">
        <f>R50+R60</f>
        <v/>
      </c>
      <c r="S62" s="33">
        <f>S50+S60</f>
        <v/>
      </c>
      <c r="T62" s="33">
        <f>T50+T60</f>
        <v/>
      </c>
    </row>
    <row r="63">
      <c r="A63" s="79" t="n"/>
      <c r="B63" s="79" t="n"/>
      <c r="C63" s="79" t="n"/>
      <c r="D63" s="79" t="n"/>
      <c r="E63" s="79" t="n"/>
      <c r="F63" s="79" t="n"/>
      <c r="G63" s="76" t="inlineStr">
        <is>
          <t>Eigenkapital</t>
        </is>
      </c>
      <c r="H63" s="77" t="inlineStr">
        <is>
          <t>Shareholders' Equity</t>
        </is>
      </c>
      <c r="I63" s="78" t="n"/>
      <c r="J63" s="78" t="n"/>
      <c r="K63" s="78" t="n"/>
      <c r="L63" s="78" t="n"/>
      <c r="M63" s="78" t="n"/>
      <c r="N63" s="78" t="n"/>
      <c r="O63" s="78" t="n"/>
      <c r="P63" s="78" t="n"/>
      <c r="Q63" s="78" t="n"/>
      <c r="R63" s="78" t="n"/>
      <c r="S63" s="78" t="n"/>
      <c r="T63" s="78" t="n"/>
    </row>
    <row r="64" ht="28.8" customHeight="1">
      <c r="G64" s="25" t="inlineStr">
        <is>
          <t>Eigenkapital – den Anteilseignern der Muttergesellschaft zuzurechnen – insgesamt</t>
        </is>
      </c>
      <c r="H64" s="62" t="inlineStr">
        <is>
          <t>Shareholders' Equity - Attributable to Parent Shareholders - Total</t>
        </is>
      </c>
      <c r="I64" s="26" t="n">
        <v>34381</v>
      </c>
      <c r="J64" s="26" t="n">
        <v>31549</v>
      </c>
      <c r="K64" s="26" t="n">
        <v>32033</v>
      </c>
      <c r="L64" s="26" t="n">
        <v>27576</v>
      </c>
      <c r="M64" s="26" t="n">
        <v>15254</v>
      </c>
      <c r="N64" s="26" t="n">
        <v>16916</v>
      </c>
      <c r="O64" s="26" t="n">
        <v>16964</v>
      </c>
      <c r="P64" s="29" t="n">
        <v>8736</v>
      </c>
      <c r="Q64" s="29" t="n">
        <v>6759</v>
      </c>
      <c r="R64" s="29" t="n">
        <v>2754</v>
      </c>
      <c r="S64" s="29" t="n">
        <v>5847</v>
      </c>
      <c r="T64" s="29" t="n">
        <v>7388</v>
      </c>
      <c r="U64" s="23" t="n"/>
    </row>
    <row r="65">
      <c r="G65" s="25" t="inlineStr">
        <is>
          <t>Minderheitsanteile – Eigenkapital</t>
        </is>
      </c>
      <c r="H65" s="62" t="inlineStr">
        <is>
          <t>Minority Interest - Equity</t>
        </is>
      </c>
      <c r="I65" s="29" t="n">
        <v>7183</v>
      </c>
      <c r="J65" s="29" t="n">
        <v>2074</v>
      </c>
      <c r="K65" s="29" t="n">
        <v>1571</v>
      </c>
      <c r="L65" s="29" t="n">
        <v>1703</v>
      </c>
      <c r="M65" s="29" t="n">
        <v>1742</v>
      </c>
      <c r="N65" s="29" t="n">
        <v>790</v>
      </c>
      <c r="O65" s="29" t="n">
        <v>503</v>
      </c>
      <c r="P65" s="29" t="n">
        <v>5521</v>
      </c>
      <c r="Q65" s="29" t="n">
        <v>5232</v>
      </c>
      <c r="R65" s="29" t="n">
        <v>5236</v>
      </c>
      <c r="S65" s="29" t="n">
        <v>3047</v>
      </c>
      <c r="T65" s="29" t="n">
        <v>4384</v>
      </c>
    </row>
    <row r="66">
      <c r="G66" s="32" t="inlineStr">
        <is>
          <t>Eigenkapital - Gesamt</t>
        </is>
      </c>
      <c r="H66" s="68" t="inlineStr">
        <is>
          <t>Total Shareholders' Equity - including Minority Interest &amp; Hybrid Debt</t>
        </is>
      </c>
      <c r="I66" s="36">
        <f>I64+I65</f>
        <v/>
      </c>
      <c r="J66" s="36">
        <f>J64+J65</f>
        <v/>
      </c>
      <c r="K66" s="36">
        <f>K64+K65</f>
        <v/>
      </c>
      <c r="L66" s="36">
        <f>L64+L65</f>
        <v/>
      </c>
      <c r="M66" s="36">
        <f>M64+M65</f>
        <v/>
      </c>
      <c r="N66" s="36">
        <f>N64+N65</f>
        <v/>
      </c>
      <c r="O66" s="36">
        <f>O64+O65</f>
        <v/>
      </c>
      <c r="P66" s="36">
        <f>P64+P65</f>
        <v/>
      </c>
      <c r="Q66" s="36">
        <f>Q64+Q65</f>
        <v/>
      </c>
      <c r="R66" s="36">
        <f>R64+R65</f>
        <v/>
      </c>
      <c r="S66" s="36">
        <f>S64+S65</f>
        <v/>
      </c>
      <c r="T66" s="36">
        <f>T64+T65</f>
        <v/>
      </c>
    </row>
    <row r="67">
      <c r="A67" s="79" t="n"/>
      <c r="B67" s="79" t="n"/>
      <c r="C67" s="79" t="n"/>
      <c r="D67" s="79" t="n"/>
      <c r="E67" s="79" t="n"/>
      <c r="F67" s="79" t="n"/>
      <c r="G67" s="76" t="inlineStr">
        <is>
          <t>Gesamtverbindlichkeiten und Eigenkapital</t>
        </is>
      </c>
      <c r="H67" s="81" t="inlineStr">
        <is>
          <t>Total Liabilities &amp; Shareholders' Equity</t>
        </is>
      </c>
      <c r="I67" s="78" t="n"/>
      <c r="J67" s="78" t="n"/>
      <c r="K67" s="78" t="n"/>
      <c r="L67" s="78" t="n"/>
      <c r="M67" s="78" t="n"/>
      <c r="N67" s="78" t="n"/>
      <c r="O67" s="78" t="n"/>
      <c r="P67" s="78" t="n"/>
      <c r="Q67" s="78" t="n"/>
      <c r="R67" s="78" t="n"/>
      <c r="S67" s="78" t="n"/>
      <c r="T67" s="78" t="n"/>
    </row>
    <row r="68">
      <c r="G68" s="32" t="inlineStr">
        <is>
          <t>Gesamtverbindlichkeiten und Eigenkapital</t>
        </is>
      </c>
      <c r="H68" s="4" t="inlineStr">
        <is>
          <t>Total Liabilities &amp; Equity</t>
        </is>
      </c>
      <c r="I68" s="33">
        <f>I62+I64+I65</f>
        <v/>
      </c>
      <c r="J68" s="33">
        <f>J62+J64+J65</f>
        <v/>
      </c>
      <c r="K68" s="33">
        <f>K62+K64+K65</f>
        <v/>
      </c>
      <c r="L68" s="33">
        <f>L62+L64+L65</f>
        <v/>
      </c>
      <c r="M68" s="33">
        <f>M62+M64+M65</f>
        <v/>
      </c>
      <c r="N68" s="33">
        <f>N62+N64+N65</f>
        <v/>
      </c>
      <c r="O68" s="33">
        <f>O62+O64+O65</f>
        <v/>
      </c>
      <c r="P68" s="33">
        <f>P62+P64+P65</f>
        <v/>
      </c>
      <c r="Q68" s="33">
        <f>Q62+Q64+Q65</f>
        <v/>
      </c>
      <c r="R68" s="33">
        <f>R62+R64+R65</f>
        <v/>
      </c>
      <c r="S68" s="33">
        <f>S62+S64+S65</f>
        <v/>
      </c>
      <c r="T68" s="33">
        <f>T62+T64+T65</f>
        <v/>
      </c>
    </row>
    <row r="69">
      <c r="A69" s="79" t="n"/>
      <c r="B69" s="79" t="n"/>
      <c r="C69" s="79" t="n"/>
      <c r="D69" s="79" t="n"/>
      <c r="E69" s="79" t="n"/>
      <c r="F69" s="79" t="n"/>
      <c r="G69" s="76" t="inlineStr">
        <is>
          <t>Schulden</t>
        </is>
      </c>
      <c r="H69" s="81" t="inlineStr">
        <is>
          <t>Debt Related</t>
        </is>
      </c>
      <c r="I69" s="78" t="n"/>
      <c r="J69" s="78" t="n"/>
      <c r="K69" s="78" t="n"/>
      <c r="L69" s="78" t="n"/>
      <c r="M69" s="78" t="n"/>
      <c r="N69" s="78" t="n"/>
      <c r="O69" s="78" t="n"/>
      <c r="P69" s="78" t="n"/>
      <c r="Q69" s="78" t="n"/>
      <c r="R69" s="78" t="n"/>
      <c r="S69" s="78" t="n"/>
      <c r="T69" s="78" t="n"/>
    </row>
    <row r="70">
      <c r="G70" s="25" t="inlineStr">
        <is>
          <t>Nettoschulden</t>
        </is>
      </c>
      <c r="H70" s="1" t="inlineStr">
        <is>
          <t>Net Debt</t>
        </is>
      </c>
      <c r="I70" s="29" t="n">
        <v>3660</v>
      </c>
      <c r="J70" s="29" t="n">
        <v>3849</v>
      </c>
      <c r="K70" s="29" t="n">
        <v>-979</v>
      </c>
      <c r="L70" s="29" t="n">
        <v>-3246</v>
      </c>
      <c r="M70" s="29" t="n">
        <v>-1741</v>
      </c>
      <c r="N70" s="29" t="n">
        <v>-5527</v>
      </c>
      <c r="O70" s="29" t="n">
        <v>-2873</v>
      </c>
      <c r="P70" s="29" t="n">
        <v>-5234</v>
      </c>
      <c r="Q70" s="29" t="n">
        <v>6521</v>
      </c>
      <c r="R70" s="29" t="n">
        <v>1772</v>
      </c>
      <c r="S70" s="29" t="n">
        <v>7307</v>
      </c>
      <c r="T70" s="29" t="n">
        <v>8845</v>
      </c>
    </row>
    <row r="71">
      <c r="G71" s="25" t="inlineStr">
        <is>
          <t>Schulden - Gesamt</t>
        </is>
      </c>
      <c r="H71" s="1" t="inlineStr">
        <is>
          <t>Debt - Total</t>
        </is>
      </c>
      <c r="I71" s="72">
        <f>I70+I5</f>
        <v/>
      </c>
      <c r="J71" s="72">
        <f>J70+J5</f>
        <v/>
      </c>
      <c r="K71" s="72">
        <f>K70+K5</f>
        <v/>
      </c>
      <c r="L71" s="72">
        <f>L70+L5</f>
        <v/>
      </c>
      <c r="M71" s="72">
        <f>M70+M5</f>
        <v/>
      </c>
      <c r="N71" s="72">
        <f>N70+N5</f>
        <v/>
      </c>
      <c r="O71" s="72">
        <f>O70+O5</f>
        <v/>
      </c>
      <c r="P71" s="72">
        <f>P70+P5</f>
        <v/>
      </c>
      <c r="Q71" s="72">
        <f>Q70+Q5</f>
        <v/>
      </c>
      <c r="R71" s="72">
        <f>R70+R5</f>
        <v/>
      </c>
      <c r="S71" s="72">
        <f>S70+S5</f>
        <v/>
      </c>
      <c r="T71" s="72">
        <f>T70+T5</f>
        <v/>
      </c>
    </row>
    <row r="72">
      <c r="A72" s="79" t="n"/>
      <c r="B72" s="79" t="n"/>
      <c r="C72" s="79" t="n"/>
      <c r="D72" s="79" t="n"/>
      <c r="E72" s="79" t="n"/>
      <c r="F72" s="79" t="n"/>
      <c r="G72" s="76" t="inlineStr">
        <is>
          <t>Investitionen</t>
        </is>
      </c>
      <c r="H72" s="82" t="n"/>
      <c r="I72" s="79" t="n"/>
      <c r="J72" s="79" t="n"/>
      <c r="K72" s="79" t="n"/>
      <c r="L72" s="79" t="n"/>
      <c r="M72" s="79" t="n"/>
      <c r="N72" s="79" t="n"/>
      <c r="O72" s="79" t="n"/>
      <c r="P72" s="79" t="n"/>
      <c r="Q72" s="79" t="n"/>
      <c r="R72" s="79" t="n"/>
      <c r="S72" s="79" t="n"/>
      <c r="T72" s="79" t="n"/>
    </row>
    <row r="73">
      <c r="B73" s="11">
        <f>C73*Parameterschätzung!B6</f>
        <v/>
      </c>
      <c r="C73" s="11">
        <f>D73*Parameterschätzung!C6</f>
        <v/>
      </c>
      <c r="D73" s="11">
        <f>E73*Parameterschätzung!D6</f>
        <v/>
      </c>
      <c r="E73" s="11">
        <f>F73*Parameterschätzung!E6</f>
        <v/>
      </c>
      <c r="F73" s="75">
        <f>MEDIAN(I73:N73)*Parameterschätzung!F6</f>
        <v/>
      </c>
      <c r="G73" s="11" t="inlineStr">
        <is>
          <t>Capital Expenditures (Investitionen)</t>
        </is>
      </c>
      <c r="H73" s="11" t="inlineStr">
        <is>
          <t>Capital Expenditures - Total</t>
        </is>
      </c>
      <c r="I73" s="38" t="n">
        <v>10014</v>
      </c>
      <c r="J73" s="29" t="n">
        <v>9377</v>
      </c>
      <c r="K73" s="29" t="n">
        <v>5146</v>
      </c>
      <c r="L73" s="29" t="n">
        <v>3303</v>
      </c>
      <c r="M73" s="29" t="n">
        <v>3689</v>
      </c>
      <c r="N73" s="29" t="n">
        <v>2285</v>
      </c>
      <c r="O73" s="29" t="n">
        <v>1767</v>
      </c>
      <c r="P73" s="29" t="n">
        <v>1050</v>
      </c>
      <c r="Q73" s="29" t="n">
        <v>685</v>
      </c>
      <c r="R73" s="29" t="n">
        <v>2027</v>
      </c>
      <c r="S73" s="29" t="n">
        <v>2898</v>
      </c>
      <c r="T73" s="29" t="n">
        <v>3245</v>
      </c>
    </row>
    <row r="74">
      <c r="G74" s="11" t="inlineStr">
        <is>
          <t>Depreciation</t>
        </is>
      </c>
      <c r="H74" s="11" t="inlineStr">
        <is>
          <t>Depreciation - Total</t>
        </is>
      </c>
      <c r="I74" s="37" t="n">
        <v>1704</v>
      </c>
      <c r="J74" s="29" t="n">
        <v>1534</v>
      </c>
      <c r="K74" s="29" t="n">
        <v>1594</v>
      </c>
      <c r="L74" s="29" t="n">
        <v>1434</v>
      </c>
      <c r="M74" s="29" t="n">
        <v>1245</v>
      </c>
      <c r="N74" s="29" t="n">
        <v>1286</v>
      </c>
      <c r="O74" s="29" t="n">
        <v>1137</v>
      </c>
      <c r="P74" s="29" t="n">
        <v>875</v>
      </c>
      <c r="Q74" s="29" t="n">
        <v>921</v>
      </c>
      <c r="R74" s="29" t="n">
        <v>2034</v>
      </c>
      <c r="S74" s="29" t="n">
        <v>2171</v>
      </c>
      <c r="T74" s="29" t="n">
        <v>2059</v>
      </c>
    </row>
    <row r="75">
      <c r="G75" s="11" t="inlineStr">
        <is>
          <t>Amortisation</t>
        </is>
      </c>
      <c r="H75" s="73" t="inlineStr">
        <is>
          <t>Amortization - Total - Supplemental</t>
        </is>
      </c>
      <c r="I75" s="37" t="n">
        <v>288</v>
      </c>
      <c r="J75" s="29" t="n">
        <v>341</v>
      </c>
      <c r="K75" s="29" t="n">
        <v>307</v>
      </c>
      <c r="L75" s="29" t="n">
        <v>196</v>
      </c>
      <c r="M75" s="29" t="n">
        <v>176</v>
      </c>
      <c r="N75" s="29" t="n">
        <v>138</v>
      </c>
      <c r="O75" s="31" t="n">
        <v>61</v>
      </c>
      <c r="P75" s="31" t="n">
        <v>26</v>
      </c>
      <c r="Q75" s="31" t="n">
        <v>18</v>
      </c>
      <c r="R75" s="29" t="n">
        <v>229</v>
      </c>
      <c r="S75" s="29" t="n">
        <v>236</v>
      </c>
      <c r="T75" s="29" t="n">
        <v>208</v>
      </c>
    </row>
    <row r="76">
      <c r="G76" s="12" t="inlineStr">
        <is>
          <t>Abschreibung</t>
        </is>
      </c>
      <c r="H76" s="12" t="inlineStr">
        <is>
          <t>Total Depreciation and Amortisation</t>
        </is>
      </c>
      <c r="I76" s="22">
        <f>I74+I75</f>
        <v/>
      </c>
      <c r="J76" s="22">
        <f>J74+J75</f>
        <v/>
      </c>
      <c r="K76" s="22">
        <f>K74+K75</f>
        <v/>
      </c>
      <c r="L76" s="22">
        <f>L74+L75</f>
        <v/>
      </c>
      <c r="M76" s="22">
        <f>M74+M75</f>
        <v/>
      </c>
      <c r="N76" s="22">
        <f>N74+N75</f>
        <v/>
      </c>
      <c r="O76" s="22">
        <f>O74+O75</f>
        <v/>
      </c>
      <c r="P76" s="22">
        <f>P74+P75</f>
        <v/>
      </c>
      <c r="Q76" s="22">
        <f>Q74+Q75</f>
        <v/>
      </c>
      <c r="R76" s="22">
        <f>R74+R75</f>
        <v/>
      </c>
      <c r="S76" s="22">
        <f>S74+S75</f>
        <v/>
      </c>
      <c r="T76" s="22">
        <f>T74+T75</f>
        <v/>
      </c>
    </row>
    <row r="78">
      <c r="G78" s="12" t="inlineStr">
        <is>
          <t>Bilanz - Korrekt wenn Zeile gleich 0</t>
        </is>
      </c>
      <c r="H78" s="12" t="inlineStr">
        <is>
          <t>Income Statement - Correct if line equals 0</t>
        </is>
      </c>
      <c r="I78" s="24">
        <f>I68-I38</f>
        <v/>
      </c>
      <c r="J78" s="24">
        <f>J68-J38</f>
        <v/>
      </c>
      <c r="K78" s="24">
        <f>K68-K38</f>
        <v/>
      </c>
      <c r="L78" s="24">
        <f>L68-L38</f>
        <v/>
      </c>
      <c r="M78" s="24">
        <f>M68-M38</f>
        <v/>
      </c>
      <c r="N78" s="24">
        <f>N68-N38</f>
        <v/>
      </c>
      <c r="O78" s="24">
        <f>O68-O38</f>
        <v/>
      </c>
      <c r="P78" s="24">
        <f>P68-P38</f>
        <v/>
      </c>
      <c r="Q78" s="24">
        <f>Q68-Q38</f>
        <v/>
      </c>
      <c r="R78" s="24">
        <f>R68-R38</f>
        <v/>
      </c>
      <c r="S78" s="24">
        <f>S68-S38</f>
        <v/>
      </c>
      <c r="T78" s="24">
        <f>T68-T38</f>
        <v/>
      </c>
    </row>
  </sheetData>
  <pageMargins left="0.7" right="0.7" top="0.787401575" bottom="0.7874015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3:S49"/>
  <sheetViews>
    <sheetView workbookViewId="0">
      <selection activeCell="F8" sqref="F8"/>
    </sheetView>
  </sheetViews>
  <sheetFormatPr baseColWidth="10" defaultRowHeight="14.4"/>
  <cols>
    <col width="21.5546875" customWidth="1" style="11" min="1" max="1"/>
    <col width="11.5546875" customWidth="1" style="11" min="2" max="6"/>
    <col width="43.33203125" customWidth="1" style="11" min="7" max="7"/>
    <col width="11.5546875" customWidth="1" style="11" min="8" max="19"/>
    <col width="17.5546875" customWidth="1" style="11" min="20" max="20"/>
    <col width="11.5546875" customWidth="1" style="11" min="21" max="16384"/>
  </cols>
  <sheetData>
    <row r="3" ht="28.8" customHeight="1">
      <c r="A3" s="57" t="inlineStr">
        <is>
          <t>Ewig</t>
        </is>
      </c>
      <c r="B3" s="7">
        <f>Legende!N15</f>
        <v/>
      </c>
      <c r="C3" s="7">
        <f>Legende!O15</f>
        <v/>
      </c>
      <c r="D3" s="7">
        <f>Legende!P15</f>
        <v/>
      </c>
      <c r="E3" s="7">
        <f>Legende!Q15</f>
        <v/>
      </c>
      <c r="F3" s="7">
        <f>Legende!R15</f>
        <v/>
      </c>
      <c r="G3" s="8" t="inlineStr">
        <is>
          <t>Kontobezeichnung</t>
        </is>
      </c>
      <c r="H3" s="9">
        <f>Legende!B15</f>
        <v/>
      </c>
      <c r="I3" s="10">
        <f>Legende!C15</f>
        <v/>
      </c>
      <c r="J3" s="10">
        <f>Legende!D15</f>
        <v/>
      </c>
      <c r="K3" s="10">
        <f>Legende!E15</f>
        <v/>
      </c>
      <c r="L3" s="10">
        <f>Legende!F15</f>
        <v/>
      </c>
      <c r="M3" s="10">
        <f>Legende!G15</f>
        <v/>
      </c>
      <c r="N3" s="10">
        <f>Legende!H15</f>
        <v/>
      </c>
      <c r="O3" s="10">
        <f>Legende!I15</f>
        <v/>
      </c>
      <c r="P3" s="10">
        <f>Legende!J15</f>
        <v/>
      </c>
      <c r="Q3" s="10">
        <f>Legende!K15</f>
        <v/>
      </c>
      <c r="R3" s="10">
        <f>Legende!L15</f>
        <v/>
      </c>
      <c r="S3" s="9">
        <f>Legende!M15</f>
        <v/>
      </c>
    </row>
    <row r="4">
      <c r="A4" s="17" t="n"/>
      <c r="B4" s="14">
        <f>GuV!B28</f>
        <v/>
      </c>
      <c r="C4" s="14">
        <f>GuV!C28</f>
        <v/>
      </c>
      <c r="D4" s="14">
        <f>GuV!D28</f>
        <v/>
      </c>
      <c r="E4" s="14">
        <f>GuV!E28</f>
        <v/>
      </c>
      <c r="F4" s="14">
        <f>GuV!F28</f>
        <v/>
      </c>
      <c r="G4" s="13" t="inlineStr">
        <is>
          <t>EBIT</t>
        </is>
      </c>
      <c r="H4" s="14">
        <f>GuV!I28</f>
        <v/>
      </c>
      <c r="I4" s="14">
        <f>GuV!J28</f>
        <v/>
      </c>
      <c r="J4" s="14">
        <f>GuV!K28</f>
        <v/>
      </c>
      <c r="K4" s="14">
        <f>GuV!L28</f>
        <v/>
      </c>
      <c r="L4" s="14">
        <f>GuV!M28</f>
        <v/>
      </c>
      <c r="M4" s="14">
        <f>GuV!N28</f>
        <v/>
      </c>
      <c r="N4" s="14">
        <f>GuV!O28</f>
        <v/>
      </c>
      <c r="O4" s="14">
        <f>GuV!P28</f>
        <v/>
      </c>
      <c r="P4" s="14">
        <f>GuV!Q28</f>
        <v/>
      </c>
      <c r="Q4" s="14">
        <f>GuV!R28</f>
        <v/>
      </c>
      <c r="R4" s="14">
        <f>GuV!S28</f>
        <v/>
      </c>
      <c r="S4" s="14">
        <f>GuV!T28</f>
        <v/>
      </c>
    </row>
    <row r="5">
      <c r="A5" s="17" t="n"/>
      <c r="B5" s="11">
        <f>(GuV!B49)*-1</f>
        <v/>
      </c>
      <c r="C5" s="11">
        <f>(GuV!C49)*-1</f>
        <v/>
      </c>
      <c r="D5" s="11">
        <f>(GuV!D49)*-1</f>
        <v/>
      </c>
      <c r="E5" s="11">
        <f>(GuV!E49)*-1</f>
        <v/>
      </c>
      <c r="F5" s="11">
        <f>(GuV!F49)*-1</f>
        <v/>
      </c>
      <c r="G5" s="15" t="inlineStr">
        <is>
          <t>Einkommenssteuer</t>
        </is>
      </c>
      <c r="H5" s="11">
        <f>(GuV!I49)*-1</f>
        <v/>
      </c>
      <c r="I5" s="11">
        <f>(GuV!J49)*-1</f>
        <v/>
      </c>
      <c r="J5" s="11">
        <f>(GuV!K49)*-1</f>
        <v/>
      </c>
      <c r="K5" s="11">
        <f>(GuV!L49)*-1</f>
        <v/>
      </c>
      <c r="L5" s="11">
        <f>(GuV!M49)*-1</f>
        <v/>
      </c>
      <c r="M5" s="11">
        <f>(GuV!N49)*-1</f>
        <v/>
      </c>
      <c r="N5" s="11">
        <f>(GuV!O49)*-1</f>
        <v/>
      </c>
      <c r="O5" s="11">
        <f>(GuV!P49)*-1</f>
        <v/>
      </c>
      <c r="P5" s="11">
        <f>(GuV!Q49)*-1</f>
        <v/>
      </c>
      <c r="Q5" s="11">
        <f>(GuV!R49)*-1</f>
        <v/>
      </c>
      <c r="R5" s="11">
        <f>(GuV!S49)*-1</f>
        <v/>
      </c>
      <c r="S5" s="11">
        <f>(GuV!T49)*-1</f>
        <v/>
      </c>
    </row>
    <row r="6">
      <c r="A6" s="17" t="n"/>
      <c r="B6" s="11">
        <f>Bilanz!B76</f>
        <v/>
      </c>
      <c r="C6" s="11">
        <f>Bilanz!C76</f>
        <v/>
      </c>
      <c r="D6" s="11">
        <f>Bilanz!D76</f>
        <v/>
      </c>
      <c r="E6" s="11">
        <f>Bilanz!E76</f>
        <v/>
      </c>
      <c r="F6" s="11">
        <f>Bilanz!F76</f>
        <v/>
      </c>
      <c r="G6" s="15" t="inlineStr">
        <is>
          <t>Abschreibungen</t>
        </is>
      </c>
      <c r="H6" s="11">
        <f>Bilanz!I76</f>
        <v/>
      </c>
      <c r="I6" s="11">
        <f>Bilanz!J76</f>
        <v/>
      </c>
      <c r="J6" s="11">
        <f>Bilanz!K76</f>
        <v/>
      </c>
      <c r="K6" s="11">
        <f>Bilanz!L76</f>
        <v/>
      </c>
      <c r="L6" s="11">
        <f>Bilanz!M76</f>
        <v/>
      </c>
      <c r="M6" s="11">
        <f>Bilanz!N76</f>
        <v/>
      </c>
      <c r="N6" s="11">
        <f>Bilanz!O76</f>
        <v/>
      </c>
      <c r="O6" s="11">
        <f>Bilanz!P76</f>
        <v/>
      </c>
      <c r="P6" s="11">
        <f>Bilanz!Q76</f>
        <v/>
      </c>
      <c r="Q6" s="11">
        <f>Bilanz!R76</f>
        <v/>
      </c>
      <c r="R6" s="11">
        <f>Bilanz!S76</f>
        <v/>
      </c>
      <c r="S6" s="11">
        <f>Bilanz!T76</f>
        <v/>
      </c>
    </row>
    <row r="7">
      <c r="A7" s="17" t="n"/>
      <c r="B7" s="16">
        <f>IFERROR((Bilanz!B58+Bilanz!B48)-(Bilanz!C58+Bilanz!B48), "0")</f>
        <v/>
      </c>
      <c r="C7" s="16">
        <f>IFERROR((Bilanz!C58+Bilanz!C48)-(Bilanz!D58+Bilanz!C48), "0")</f>
        <v/>
      </c>
      <c r="D7" s="16">
        <f>IFERROR((Bilanz!D58+Bilanz!D48)-(Bilanz!E58+Bilanz!D48), "0")</f>
        <v/>
      </c>
      <c r="E7" s="16">
        <f>IFERROR((Bilanz!E58+Bilanz!E48)-(Bilanz!F58+Bilanz!E48), "0")</f>
        <v/>
      </c>
      <c r="F7" s="16">
        <f>IFERROR((Bilanz!F58+Bilanz!F48)-(Bilanz!G58+Bilanz!I48), "0")</f>
        <v/>
      </c>
      <c r="G7" s="15" t="inlineStr">
        <is>
          <t>Veränderung Rückstellungen</t>
        </is>
      </c>
      <c r="H7" s="16">
        <f>IFERROR((Bilanz!I58+Bilanz!I48)-(Bilanz!J58+Bilanz!J48), "0")</f>
        <v/>
      </c>
      <c r="I7" s="16">
        <f>IFERROR((Bilanz!J58+Bilanz!J48)-(Bilanz!K58+Bilanz!K48), "0")</f>
        <v/>
      </c>
      <c r="J7" s="16">
        <f>IFERROR((Bilanz!K58+Bilanz!K48)-(Bilanz!L58+Bilanz!L48), "0")</f>
        <v/>
      </c>
      <c r="K7" s="16">
        <f>IFERROR((Bilanz!L58+Bilanz!L48)-(Bilanz!M58+Bilanz!M48), "0")</f>
        <v/>
      </c>
      <c r="L7" s="16">
        <f>IFERROR((Bilanz!M58+Bilanz!M48)-(Bilanz!N58+Bilanz!N48), "0")</f>
        <v/>
      </c>
      <c r="M7" s="16">
        <f>IFERROR((Bilanz!N58+Bilanz!N48)-(Bilanz!O58+Bilanz!O48), "0")</f>
        <v/>
      </c>
      <c r="N7" s="16">
        <f>IFERROR((Bilanz!O58+Bilanz!O48)-(Bilanz!P58+Bilanz!P48), "0")</f>
        <v/>
      </c>
      <c r="O7" s="16">
        <f>IFERROR((Bilanz!P58+Bilanz!P48)-(Bilanz!Q58+Bilanz!Q48), "0")</f>
        <v/>
      </c>
      <c r="P7" s="16">
        <f>IFERROR((Bilanz!Q58+Bilanz!Q48)-(Bilanz!R58+Bilanz!R48), "0")</f>
        <v/>
      </c>
      <c r="Q7" s="16">
        <f>IFERROR((Bilanz!R58+Bilanz!R48)-(Bilanz!S58+Bilanz!S48), "0")</f>
        <v/>
      </c>
      <c r="R7" s="16">
        <f>IFERROR((Bilanz!S58+Bilanz!S48)-(Bilanz!T58+Bilanz!T48), "0")</f>
        <v/>
      </c>
      <c r="S7" s="16">
        <f>IFERROR((Bilanz!T58+Bilanz!T48)-(Bilanz!U58+Bilanz!U48), "0")</f>
        <v/>
      </c>
    </row>
    <row r="8">
      <c r="A8" s="17" t="n"/>
      <c r="B8" s="17">
        <f>IFERROR(Bilanz!B12-Bilanz!C12,"0")</f>
        <v/>
      </c>
      <c r="C8" s="17">
        <f>IFERROR(Bilanz!C12-Bilanz!D12,"0")</f>
        <v/>
      </c>
      <c r="D8" s="17">
        <f>IFERROR(Bilanz!D12-Bilanz!E12,"0")</f>
        <v/>
      </c>
      <c r="E8" s="17">
        <f>IFERROR(Bilanz!E12-Bilanz!F12,"0")</f>
        <v/>
      </c>
      <c r="F8" s="17">
        <f>IFERROR(Bilanz!F12-Bilanz!I12,"0")</f>
        <v/>
      </c>
      <c r="G8" s="15" t="inlineStr">
        <is>
          <t>Veränderung Vorräte</t>
        </is>
      </c>
      <c r="H8" s="17">
        <f>IFERROR(Bilanz!I12-Bilanz!J12,"0")</f>
        <v/>
      </c>
      <c r="I8" s="17">
        <f>IFERROR(Bilanz!J12-Bilanz!K12,"0")</f>
        <v/>
      </c>
      <c r="J8" s="17">
        <f>IFERROR(Bilanz!K12-Bilanz!L12,"0")</f>
        <v/>
      </c>
      <c r="K8" s="17">
        <f>IFERROR(Bilanz!L12-Bilanz!M12,"0")</f>
        <v/>
      </c>
      <c r="L8" s="17">
        <f>IFERROR(Bilanz!M12-Bilanz!N12,"0")</f>
        <v/>
      </c>
      <c r="M8" s="17">
        <f>IFERROR(Bilanz!N12-Bilanz!O12,"0")</f>
        <v/>
      </c>
      <c r="N8" s="17">
        <f>IFERROR(Bilanz!O12-Bilanz!P12,"0")</f>
        <v/>
      </c>
      <c r="O8" s="17">
        <f>IFERROR(Bilanz!P12-Bilanz!Q12,"0")</f>
        <v/>
      </c>
      <c r="P8" s="17">
        <f>IFERROR(Bilanz!Q12-Bilanz!R12,"0")</f>
        <v/>
      </c>
      <c r="Q8" s="17">
        <f>IFERROR(Bilanz!R12-Bilanz!S12,"0")</f>
        <v/>
      </c>
      <c r="R8" s="17">
        <f>IFERROR(Bilanz!S12-Bilanz!T12,"0")</f>
        <v/>
      </c>
      <c r="S8" s="17">
        <f>IFERROR(Bilanz!T12-Bilanz!U12,"0")</f>
        <v/>
      </c>
    </row>
    <row r="9">
      <c r="A9" s="17" t="n"/>
      <c r="B9" s="17">
        <f>IFERROR(Bilanz!B8-Bilanz!C8, "0")</f>
        <v/>
      </c>
      <c r="C9" s="17">
        <f>IFERROR(Bilanz!C8-Bilanz!D8, "0")</f>
        <v/>
      </c>
      <c r="D9" s="17">
        <f>IFERROR(Bilanz!D8-Bilanz!E8, "0")</f>
        <v/>
      </c>
      <c r="E9" s="17">
        <f>IFERROR(Bilanz!E8-Bilanz!F8, "0")</f>
        <v/>
      </c>
      <c r="F9" s="17">
        <f>IFERROR(Bilanz!F13-Bilanz!I13,"0")</f>
        <v/>
      </c>
      <c r="G9" s="15" t="inlineStr">
        <is>
          <t>Veränderung Forderungen Lieferungen und Leistungen</t>
        </is>
      </c>
      <c r="H9" s="17">
        <f>IFERROR(Bilanz!I8-Bilanz!J8, "0")</f>
        <v/>
      </c>
      <c r="I9" s="17">
        <f>IFERROR(Bilanz!J8-Bilanz!K8, "0")</f>
        <v/>
      </c>
      <c r="J9" s="17">
        <f>IFERROR(Bilanz!K8-Bilanz!L8, "0")</f>
        <v/>
      </c>
      <c r="K9" s="17">
        <f>IFERROR(Bilanz!L8-Bilanz!M8, "0")</f>
        <v/>
      </c>
      <c r="L9" s="17">
        <f>IFERROR(Bilanz!M8-Bilanz!N8, "0")</f>
        <v/>
      </c>
      <c r="M9" s="17">
        <f>IFERROR(Bilanz!N8-Bilanz!O8, "0")</f>
        <v/>
      </c>
      <c r="N9" s="17">
        <f>IFERROR(Bilanz!O8-Bilanz!P8, "0")</f>
        <v/>
      </c>
      <c r="O9" s="17">
        <f>IFERROR(Bilanz!P8-Bilanz!Q8, "0")</f>
        <v/>
      </c>
      <c r="P9" s="17">
        <f>IFERROR(Bilanz!Q8-Bilanz!R8, "0")</f>
        <v/>
      </c>
      <c r="Q9" s="17">
        <f>IFERROR(Bilanz!R8-Bilanz!S8, "0")</f>
        <v/>
      </c>
      <c r="R9" s="17">
        <f>IFERROR(Bilanz!S8-Bilanz!T8, "0")</f>
        <v/>
      </c>
      <c r="S9" s="17">
        <f>IFERROR(Bilanz!T8-Bilanz!U8, "0")</f>
        <v/>
      </c>
    </row>
    <row r="10">
      <c r="A10" s="17" t="n"/>
      <c r="B10" s="17">
        <f>IFERROR(Bilanz!B42-Bilanz!C42, "0")</f>
        <v/>
      </c>
      <c r="C10" s="17">
        <f>IFERROR(Bilanz!C42-Bilanz!D42, "0")</f>
        <v/>
      </c>
      <c r="D10" s="17">
        <f>IFERROR(Bilanz!D42-Bilanz!E42, "0")</f>
        <v/>
      </c>
      <c r="E10" s="17">
        <f>IFERROR(Bilanz!E42-Bilanz!F42, "0")</f>
        <v/>
      </c>
      <c r="F10" s="17">
        <f>IFERROR(Bilanz!F14-Bilanz!I14,"0")</f>
        <v/>
      </c>
      <c r="G10" s="15" t="inlineStr">
        <is>
          <t>Veränderung Verbindlichkeiten Lieferungen und Leistungen</t>
        </is>
      </c>
      <c r="H10" s="17">
        <f>IFERROR(Bilanz!I42-Bilanz!J42, "0")</f>
        <v/>
      </c>
      <c r="I10" s="17">
        <f>IFERROR(Bilanz!J42-Bilanz!K42, "0")</f>
        <v/>
      </c>
      <c r="J10" s="17">
        <f>IFERROR(Bilanz!K42-Bilanz!L42, "0")</f>
        <v/>
      </c>
      <c r="K10" s="17">
        <f>IFERROR(Bilanz!L42-Bilanz!M42, "0")</f>
        <v/>
      </c>
      <c r="L10" s="17">
        <f>IFERROR(Bilanz!M42-Bilanz!N42, "0")</f>
        <v/>
      </c>
      <c r="M10" s="17">
        <f>IFERROR(Bilanz!N42-Bilanz!O42, "0")</f>
        <v/>
      </c>
      <c r="N10" s="17">
        <f>IFERROR(Bilanz!O42-Bilanz!P42, "0")</f>
        <v/>
      </c>
      <c r="O10" s="17">
        <f>IFERROR(Bilanz!P42-Bilanz!Q42, "0")</f>
        <v/>
      </c>
      <c r="P10" s="17">
        <f>IFERROR(Bilanz!Q42-Bilanz!R42, "0")</f>
        <v/>
      </c>
      <c r="Q10" s="17">
        <f>IFERROR(Bilanz!R42-Bilanz!S42, "0")</f>
        <v/>
      </c>
      <c r="R10" s="17">
        <f>IFERROR(Bilanz!S42-Bilanz!T42, "0")</f>
        <v/>
      </c>
      <c r="S10" s="17">
        <f>IFERROR(Bilanz!T42-Bilanz!U42, "0")</f>
        <v/>
      </c>
    </row>
    <row r="11">
      <c r="A11" s="17" t="n"/>
      <c r="B11" s="17">
        <f>IFERROR(B8+B9+B10, "n/a")</f>
        <v/>
      </c>
      <c r="C11" s="17">
        <f>IFERROR(C8+C9+C10, "n/a")</f>
        <v/>
      </c>
      <c r="D11" s="17">
        <f>IFERROR(D8+D9+D10, "n/a")</f>
        <v/>
      </c>
      <c r="E11" s="17">
        <f>IFERROR(E8+E9+E10, "n/a")</f>
        <v/>
      </c>
      <c r="F11" s="17">
        <f>IFERROR(Bilanz!F15-Bilanz!I15,"0")</f>
        <v/>
      </c>
      <c r="G11" s="15" t="inlineStr">
        <is>
          <t>Veränderung Working Capital</t>
        </is>
      </c>
      <c r="H11" s="17">
        <f>IFERROR(H8+H9+H10, "n/a")</f>
        <v/>
      </c>
      <c r="I11" s="17">
        <f>IFERROR(I8+I9+I10, "n/a")</f>
        <v/>
      </c>
      <c r="J11" s="17">
        <f>IFERROR(J8+J9+J10, "n/a")</f>
        <v/>
      </c>
      <c r="K11" s="17">
        <f>IFERROR(K8+K9+K10, "n/a")</f>
        <v/>
      </c>
      <c r="L11" s="17">
        <f>IFERROR(L8+L9+L10, "n/a")</f>
        <v/>
      </c>
      <c r="M11" s="17">
        <f>IFERROR(M8+M9+M10, "n/a")</f>
        <v/>
      </c>
      <c r="N11" s="17">
        <f>IFERROR(N8+N9+N10, "n/a")</f>
        <v/>
      </c>
      <c r="O11" s="17">
        <f>IFERROR(O8+O9+O10, "n/a")</f>
        <v/>
      </c>
      <c r="P11" s="17">
        <f>IFERROR(P8+P9+P10, "n/a")</f>
        <v/>
      </c>
      <c r="Q11" s="17">
        <f>IFERROR(Q8+Q9+Q10, "n/a")</f>
        <v/>
      </c>
      <c r="R11" s="17">
        <f>IFERROR(R8+R9+R10, "n/a")</f>
        <v/>
      </c>
      <c r="S11" s="17">
        <f>IFERROR(S8+S9+S10, "n/a")</f>
        <v/>
      </c>
    </row>
    <row r="12">
      <c r="A12" s="17" t="n"/>
      <c r="B12" s="19">
        <f>IFERROR(B4+B5+B6+B7+B11,"n/a")</f>
        <v/>
      </c>
      <c r="C12" s="19">
        <f>IFERROR(C4+C5+C6+C7+C11,"n/a")</f>
        <v/>
      </c>
      <c r="D12" s="19">
        <f>IFERROR(D4+D5+D6+D7+D11,"n/a")</f>
        <v/>
      </c>
      <c r="E12" s="19">
        <f>IFERROR(E4+E5+E6+E7+E11,"n/a")</f>
        <v/>
      </c>
      <c r="F12" s="19">
        <f>IFERROR(F4+F5+F6+F7+F11,"n/a")</f>
        <v/>
      </c>
      <c r="G12" s="18" t="inlineStr">
        <is>
          <t>Operativer Cash Flow</t>
        </is>
      </c>
      <c r="H12" s="19">
        <f>IFERROR(H4+H5+H6+H7+H11,"n/a")</f>
        <v/>
      </c>
      <c r="I12" s="19">
        <f>IFERROR(I4+I5+I6+I7+I11,"n/a")</f>
        <v/>
      </c>
      <c r="J12" s="19">
        <f>IFERROR(J4+J5+J6+J7+J11,"n/a")</f>
        <v/>
      </c>
      <c r="K12" s="19">
        <f>IFERROR(K4+K5+K6+K7+K11,"n/a")</f>
        <v/>
      </c>
      <c r="L12" s="19">
        <f>IFERROR(L4+L5+L6+L7+L11,"n/a")</f>
        <v/>
      </c>
      <c r="M12" s="19">
        <f>IFERROR(M4+M5+M6+M7+M11,"n/a")</f>
        <v/>
      </c>
      <c r="N12" s="19">
        <f>IFERROR(N4+N5+N6+N7+N11,"n/a")</f>
        <v/>
      </c>
      <c r="O12" s="19">
        <f>IFERROR(O4+O5+O6+O7+O11,"n/a")</f>
        <v/>
      </c>
      <c r="P12" s="19">
        <f>IFERROR(P4+P5+P6+P7+P11,"n/a")</f>
        <v/>
      </c>
      <c r="Q12" s="19">
        <f>IFERROR(Q4+Q5+Q6+Q7+Q11,"n/a")</f>
        <v/>
      </c>
      <c r="R12" s="19">
        <f>IFERROR(R4+R5+R6+R7+R11,"n/a")</f>
        <v/>
      </c>
      <c r="S12" s="19">
        <f>IFERROR(S4+S5+S6+S7+S11,"n/a")</f>
        <v/>
      </c>
    </row>
    <row r="13">
      <c r="A13" s="17" t="n"/>
      <c r="B13" s="14">
        <f>(Bilanz!B73)*-1</f>
        <v/>
      </c>
      <c r="C13" s="14">
        <f>(Bilanz!C73)*-1</f>
        <v/>
      </c>
      <c r="D13" s="14">
        <f>(Bilanz!D73)*-1</f>
        <v/>
      </c>
      <c r="E13" s="14">
        <f>(Bilanz!E73)*-1</f>
        <v/>
      </c>
      <c r="F13" s="14">
        <f>(Bilanz!F73)*-1</f>
        <v/>
      </c>
      <c r="G13" s="13" t="inlineStr">
        <is>
          <t>Investitionen</t>
        </is>
      </c>
      <c r="H13" s="14">
        <f>(Bilanz!I73)*-1</f>
        <v/>
      </c>
      <c r="I13" s="14">
        <f>(Bilanz!J73)*-1</f>
        <v/>
      </c>
      <c r="J13" s="14">
        <f>(Bilanz!K73)*-1</f>
        <v/>
      </c>
      <c r="K13" s="14">
        <f>(Bilanz!L73)*-1</f>
        <v/>
      </c>
      <c r="L13" s="14">
        <f>(Bilanz!M73)*-1</f>
        <v/>
      </c>
      <c r="M13" s="14">
        <f>(Bilanz!N73)*-1</f>
        <v/>
      </c>
      <c r="N13" s="14">
        <f>(Bilanz!O73)*-1</f>
        <v/>
      </c>
      <c r="O13" s="14">
        <f>(Bilanz!P73)*-1</f>
        <v/>
      </c>
      <c r="P13" s="14">
        <f>(Bilanz!Q73)*-1</f>
        <v/>
      </c>
      <c r="Q13" s="14">
        <f>(Bilanz!R73)*-1</f>
        <v/>
      </c>
      <c r="R13" s="14">
        <f>(Bilanz!S73)*-1</f>
        <v/>
      </c>
      <c r="S13" s="14">
        <f>(Bilanz!T73)*-1</f>
        <v/>
      </c>
    </row>
    <row r="14">
      <c r="A14" s="21">
        <f>B14*(1+B45)</f>
        <v/>
      </c>
      <c r="B14" s="21">
        <f>B12+B13</f>
        <v/>
      </c>
      <c r="C14" s="21">
        <f>C12+C13</f>
        <v/>
      </c>
      <c r="D14" s="21">
        <f>D12+D13</f>
        <v/>
      </c>
      <c r="E14" s="21">
        <f>E12+E13</f>
        <v/>
      </c>
      <c r="F14" s="21">
        <f>F12+F13</f>
        <v/>
      </c>
      <c r="G14" s="20" t="inlineStr">
        <is>
          <t>Free Cashflow</t>
        </is>
      </c>
      <c r="H14" s="21">
        <f>H12+H13</f>
        <v/>
      </c>
      <c r="I14" s="21">
        <f>I12+I13</f>
        <v/>
      </c>
      <c r="J14" s="21">
        <f>J12+J13</f>
        <v/>
      </c>
      <c r="K14" s="21">
        <f>K12+K13</f>
        <v/>
      </c>
      <c r="L14" s="21">
        <f>L12+L13</f>
        <v/>
      </c>
      <c r="M14" s="21">
        <f>M12+M13</f>
        <v/>
      </c>
      <c r="N14" s="21">
        <f>N12+N13</f>
        <v/>
      </c>
      <c r="O14" s="21">
        <f>O12+O13</f>
        <v/>
      </c>
      <c r="P14" s="21">
        <f>P12+P13</f>
        <v/>
      </c>
      <c r="Q14" s="21">
        <f>Q12+Q13</f>
        <v/>
      </c>
      <c r="R14" s="21">
        <f>R12+R13</f>
        <v/>
      </c>
      <c r="S14" s="21">
        <f>S12+S13</f>
        <v/>
      </c>
    </row>
    <row r="15">
      <c r="A15" s="17" t="n"/>
    </row>
    <row r="16">
      <c r="A16" s="17" t="n"/>
      <c r="B16" s="11">
        <f>Bilanz!B12</f>
        <v/>
      </c>
      <c r="C16" s="11">
        <f>Bilanz!C12</f>
        <v/>
      </c>
      <c r="D16" s="11">
        <f>Bilanz!D12</f>
        <v/>
      </c>
      <c r="E16" s="11">
        <f>Bilanz!E12</f>
        <v/>
      </c>
      <c r="F16" s="11">
        <f>Bilanz!F12</f>
        <v/>
      </c>
      <c r="G16" s="13" t="inlineStr">
        <is>
          <t>Vorräte</t>
        </is>
      </c>
      <c r="H16" s="11">
        <f>Bilanz!I12</f>
        <v/>
      </c>
      <c r="I16" s="11">
        <f>Bilanz!J12</f>
        <v/>
      </c>
      <c r="J16" s="11">
        <f>Bilanz!K12</f>
        <v/>
      </c>
      <c r="K16" s="11">
        <f>Bilanz!L12</f>
        <v/>
      </c>
      <c r="L16" s="11">
        <f>Bilanz!M12</f>
        <v/>
      </c>
      <c r="M16" s="11">
        <f>Bilanz!N12</f>
        <v/>
      </c>
      <c r="N16" s="11">
        <f>Bilanz!O12</f>
        <v/>
      </c>
      <c r="O16" s="11">
        <f>Bilanz!P12</f>
        <v/>
      </c>
      <c r="P16" s="11">
        <f>Bilanz!Q12</f>
        <v/>
      </c>
      <c r="Q16" s="11">
        <f>Bilanz!R12</f>
        <v/>
      </c>
      <c r="R16" s="11">
        <f>Bilanz!S12</f>
        <v/>
      </c>
      <c r="S16" s="11">
        <f>Bilanz!T12</f>
        <v/>
      </c>
    </row>
    <row r="17">
      <c r="A17" s="17" t="n"/>
      <c r="B17" s="11">
        <f>Bilanz!B8</f>
        <v/>
      </c>
      <c r="C17" s="11">
        <f>Bilanz!C8</f>
        <v/>
      </c>
      <c r="D17" s="11">
        <f>Bilanz!D8</f>
        <v/>
      </c>
      <c r="E17" s="11">
        <f>Bilanz!E8</f>
        <v/>
      </c>
      <c r="F17" s="11">
        <f>Bilanz!F8</f>
        <v/>
      </c>
      <c r="G17" s="15" t="inlineStr">
        <is>
          <t>Forderungen aus Lieferungen und Leistungen</t>
        </is>
      </c>
      <c r="H17" s="11">
        <f>Bilanz!I8</f>
        <v/>
      </c>
      <c r="I17" s="11">
        <f>Bilanz!J8</f>
        <v/>
      </c>
      <c r="J17" s="11">
        <f>Bilanz!K8</f>
        <v/>
      </c>
      <c r="K17" s="11">
        <f>Bilanz!L8</f>
        <v/>
      </c>
      <c r="L17" s="11">
        <f>Bilanz!M8</f>
        <v/>
      </c>
      <c r="M17" s="11">
        <f>Bilanz!N8</f>
        <v/>
      </c>
      <c r="N17" s="11">
        <f>Bilanz!O8</f>
        <v/>
      </c>
      <c r="O17" s="11">
        <f>Bilanz!P8</f>
        <v/>
      </c>
      <c r="P17" s="11">
        <f>Bilanz!Q8</f>
        <v/>
      </c>
      <c r="Q17" s="11">
        <f>Bilanz!R8</f>
        <v/>
      </c>
      <c r="R17" s="11">
        <f>Bilanz!S8</f>
        <v/>
      </c>
      <c r="S17" s="11">
        <f>Bilanz!T8</f>
        <v/>
      </c>
    </row>
    <row r="18">
      <c r="A18" s="17" t="n"/>
      <c r="B18" s="11">
        <f>(Bilanz!B42)*-1</f>
        <v/>
      </c>
      <c r="C18" s="11">
        <f>(Bilanz!C42)*-1</f>
        <v/>
      </c>
      <c r="D18" s="11">
        <f>(Bilanz!D42)*-1</f>
        <v/>
      </c>
      <c r="E18" s="11">
        <f>(Bilanz!E42)*-1</f>
        <v/>
      </c>
      <c r="F18" s="11">
        <f>(Bilanz!F42)*-1</f>
        <v/>
      </c>
      <c r="G18" s="11" t="inlineStr">
        <is>
          <t>Verbindlichkeiten aus Lieferungen und Leistungen</t>
        </is>
      </c>
      <c r="H18" s="11">
        <f>(Bilanz!I42)*-1</f>
        <v/>
      </c>
      <c r="I18" s="11">
        <f>(Bilanz!J42)*-1</f>
        <v/>
      </c>
      <c r="J18" s="11">
        <f>(Bilanz!K42)*-1</f>
        <v/>
      </c>
      <c r="K18" s="11">
        <f>(Bilanz!L42)*-1</f>
        <v/>
      </c>
      <c r="L18" s="11">
        <f>(Bilanz!M42)*-1</f>
        <v/>
      </c>
      <c r="M18" s="11">
        <f>(Bilanz!N42)*-1</f>
        <v/>
      </c>
      <c r="N18" s="11">
        <f>(Bilanz!O42)*-1</f>
        <v/>
      </c>
      <c r="O18" s="11">
        <f>(Bilanz!P42)*-1</f>
        <v/>
      </c>
      <c r="P18" s="11">
        <f>(Bilanz!Q42)*-1</f>
        <v/>
      </c>
      <c r="Q18" s="11">
        <f>(Bilanz!R42)*-1</f>
        <v/>
      </c>
      <c r="R18" s="11">
        <f>(Bilanz!S42)*-1</f>
        <v/>
      </c>
      <c r="S18" s="11">
        <f>(Bilanz!T42)*-1</f>
        <v/>
      </c>
    </row>
    <row r="19">
      <c r="A19" s="17" t="n"/>
      <c r="B19" s="12">
        <f>B16+B17+B18</f>
        <v/>
      </c>
      <c r="C19" s="12">
        <f>C16+C17+C18</f>
        <v/>
      </c>
      <c r="D19" s="12">
        <f>D16+D17+D18</f>
        <v/>
      </c>
      <c r="E19" s="12">
        <f>E16+E17+E18</f>
        <v/>
      </c>
      <c r="F19" s="12">
        <f>F16+F17+F18</f>
        <v/>
      </c>
      <c r="G19" s="12" t="inlineStr">
        <is>
          <t>Working Capital</t>
        </is>
      </c>
      <c r="H19" s="11">
        <f>H16+H17+H18</f>
        <v/>
      </c>
      <c r="I19" s="11">
        <f>I16+I17+I18</f>
        <v/>
      </c>
      <c r="J19" s="11">
        <f>J16+J17+J18</f>
        <v/>
      </c>
      <c r="K19" s="11">
        <f>K16+K17+K18</f>
        <v/>
      </c>
      <c r="L19" s="11">
        <f>L16+L17+L18</f>
        <v/>
      </c>
      <c r="M19" s="11">
        <f>M16+M17+M18</f>
        <v/>
      </c>
      <c r="N19" s="11">
        <f>N16+N17+N18</f>
        <v/>
      </c>
      <c r="O19" s="11">
        <f>O16+O17+O18</f>
        <v/>
      </c>
      <c r="P19" s="11">
        <f>P16+P17+P18</f>
        <v/>
      </c>
      <c r="Q19" s="11">
        <f>Q16+Q17+Q18</f>
        <v/>
      </c>
      <c r="R19" s="11">
        <f>R16+R17+R18</f>
        <v/>
      </c>
      <c r="S19" s="11">
        <f>S16+S17+S18</f>
        <v/>
      </c>
    </row>
    <row r="20">
      <c r="A20" s="17" t="n"/>
    </row>
    <row r="21">
      <c r="A21" s="17" t="n"/>
      <c r="B21" s="14">
        <f>Bilanz!B5</f>
        <v/>
      </c>
      <c r="C21" s="14">
        <f>Bilanz!C5</f>
        <v/>
      </c>
      <c r="D21" s="14">
        <f>Bilanz!D5</f>
        <v/>
      </c>
      <c r="E21" s="14">
        <f>Bilanz!E5</f>
        <v/>
      </c>
      <c r="F21" s="14">
        <f>Bilanz!F5</f>
        <v/>
      </c>
      <c r="G21" s="11" t="inlineStr">
        <is>
          <t>Barmittel und kurzfristige Wertanlagen</t>
        </is>
      </c>
      <c r="H21" s="14">
        <f>Bilanz!I5</f>
        <v/>
      </c>
      <c r="I21" s="14">
        <f>Bilanz!J5</f>
        <v/>
      </c>
      <c r="J21" s="14">
        <f>Bilanz!K5</f>
        <v/>
      </c>
      <c r="K21" s="14">
        <f>Bilanz!L5</f>
        <v/>
      </c>
      <c r="L21" s="14">
        <f>Bilanz!M5</f>
        <v/>
      </c>
      <c r="M21" s="14">
        <f>Bilanz!N5</f>
        <v/>
      </c>
      <c r="N21" s="14">
        <f>Bilanz!O5</f>
        <v/>
      </c>
      <c r="O21" s="14">
        <f>Bilanz!P5</f>
        <v/>
      </c>
      <c r="P21" s="14">
        <f>Bilanz!Q5</f>
        <v/>
      </c>
      <c r="Q21" s="14">
        <f>Bilanz!R5</f>
        <v/>
      </c>
      <c r="R21" s="14">
        <f>Bilanz!S5</f>
        <v/>
      </c>
      <c r="S21" s="14">
        <f>Bilanz!T5</f>
        <v/>
      </c>
    </row>
    <row r="22">
      <c r="A22" s="17" t="n"/>
      <c r="B22" s="14">
        <f>(Bilanz!B71)*-1</f>
        <v/>
      </c>
      <c r="C22" s="14">
        <f>(Bilanz!C71)*-1</f>
        <v/>
      </c>
      <c r="D22" s="14">
        <f>(Bilanz!D71)*-1</f>
        <v/>
      </c>
      <c r="E22" s="14">
        <f>(Bilanz!E71)*-1</f>
        <v/>
      </c>
      <c r="F22" s="14">
        <f>(Bilanz!F71)*-1</f>
        <v/>
      </c>
      <c r="G22" s="11" t="inlineStr">
        <is>
          <t>Verbindlichkeiten gegenüber Kreditinstituten</t>
        </is>
      </c>
      <c r="H22" s="14">
        <f>(Bilanz!I71)*-1</f>
        <v/>
      </c>
      <c r="I22" s="14">
        <f>(Bilanz!J71)*-1</f>
        <v/>
      </c>
      <c r="J22" s="14">
        <f>(Bilanz!K71)*-1</f>
        <v/>
      </c>
      <c r="K22" s="14">
        <f>(Bilanz!L71)*-1</f>
        <v/>
      </c>
      <c r="L22" s="14">
        <f>(Bilanz!M71)*-1</f>
        <v/>
      </c>
      <c r="M22" s="14">
        <f>(Bilanz!N71)*-1</f>
        <v/>
      </c>
      <c r="N22" s="14">
        <f>(Bilanz!O71)*-1</f>
        <v/>
      </c>
      <c r="O22" s="14">
        <f>(Bilanz!P71)*-1</f>
        <v/>
      </c>
      <c r="P22" s="14">
        <f>(Bilanz!Q71)*-1</f>
        <v/>
      </c>
      <c r="Q22" s="14">
        <f>(Bilanz!R71)*-1</f>
        <v/>
      </c>
      <c r="R22" s="14">
        <f>(Bilanz!S71)*-1</f>
        <v/>
      </c>
      <c r="S22" s="14">
        <f>(Bilanz!T71)*-1</f>
        <v/>
      </c>
    </row>
    <row r="23">
      <c r="A23" s="17" t="n"/>
      <c r="B23" s="21">
        <f>B21+B22</f>
        <v/>
      </c>
      <c r="C23" s="21">
        <f>C21+C22</f>
        <v/>
      </c>
      <c r="D23" s="21">
        <f>D21+D22</f>
        <v/>
      </c>
      <c r="E23" s="21">
        <f>E21+E22</f>
        <v/>
      </c>
      <c r="F23" s="21">
        <f>F21+F22</f>
        <v/>
      </c>
      <c r="G23" s="12" t="inlineStr">
        <is>
          <t>Nettoschulden</t>
        </is>
      </c>
      <c r="H23" s="14">
        <f>H21+H22</f>
        <v/>
      </c>
      <c r="I23" s="14">
        <f>I21+I22</f>
        <v/>
      </c>
      <c r="J23" s="14">
        <f>J21+J22</f>
        <v/>
      </c>
      <c r="K23" s="14">
        <f>K21+K22</f>
        <v/>
      </c>
      <c r="L23" s="14">
        <f>L21+L22</f>
        <v/>
      </c>
      <c r="M23" s="14">
        <f>M21+M22</f>
        <v/>
      </c>
      <c r="N23" s="14">
        <f>N21+N22</f>
        <v/>
      </c>
      <c r="O23" s="14">
        <f>O21+O22</f>
        <v/>
      </c>
      <c r="P23" s="14">
        <f>P21+P22</f>
        <v/>
      </c>
      <c r="Q23" s="14">
        <f>Q21+Q22</f>
        <v/>
      </c>
      <c r="R23" s="14">
        <f>R21+R22</f>
        <v/>
      </c>
      <c r="S23" s="14">
        <f>S21+S22</f>
        <v/>
      </c>
    </row>
    <row r="25">
      <c r="A25" s="58">
        <f>$B44</f>
        <v/>
      </c>
      <c r="B25" s="58">
        <f>$B44</f>
        <v/>
      </c>
      <c r="C25" s="58">
        <f>$B44</f>
        <v/>
      </c>
      <c r="D25" s="58">
        <f>$B44</f>
        <v/>
      </c>
      <c r="E25" s="58">
        <f>$B44</f>
        <v/>
      </c>
      <c r="F25" s="58">
        <f>$B44</f>
        <v/>
      </c>
      <c r="G25" s="11" t="inlineStr">
        <is>
          <t>WACC</t>
        </is>
      </c>
    </row>
    <row r="26">
      <c r="A26" s="58">
        <f>$B45</f>
        <v/>
      </c>
      <c r="B26" s="58" t="n"/>
      <c r="C26" s="58" t="n"/>
      <c r="D26" s="58" t="n"/>
      <c r="E26" s="58" t="n"/>
      <c r="F26" s="58" t="n"/>
      <c r="G26" s="11" t="inlineStr">
        <is>
          <t>Wachstumsabschlag</t>
        </is>
      </c>
    </row>
    <row r="27">
      <c r="A27" s="58">
        <f>A25-A26</f>
        <v/>
      </c>
      <c r="B27" s="58" t="n"/>
      <c r="C27" s="58" t="n"/>
      <c r="D27" s="58" t="n"/>
      <c r="E27" s="58" t="n"/>
      <c r="F27" s="58" t="n"/>
      <c r="G27" s="11" t="inlineStr">
        <is>
          <t>WACC ewige Rente</t>
        </is>
      </c>
    </row>
    <row r="28">
      <c r="A28" s="11">
        <f>B28*1/A27</f>
        <v/>
      </c>
      <c r="B28" s="11">
        <f>1/(1+B25)*C28</f>
        <v/>
      </c>
      <c r="C28" s="11">
        <f>1/(1+C25)*D28</f>
        <v/>
      </c>
      <c r="D28" s="11">
        <f>1/(1+D25)*E28</f>
        <v/>
      </c>
      <c r="E28" s="11">
        <f>1/(1+E25)*F28</f>
        <v/>
      </c>
      <c r="F28" s="11">
        <f>1/(1+F25)</f>
        <v/>
      </c>
      <c r="G28" s="11" t="inlineStr">
        <is>
          <t>Diskontfaktor</t>
        </is>
      </c>
    </row>
    <row r="29">
      <c r="A29" s="12">
        <f>A14*A28</f>
        <v/>
      </c>
      <c r="B29" s="12">
        <f>B14*B28</f>
        <v/>
      </c>
      <c r="C29" s="12">
        <f>C14*C28</f>
        <v/>
      </c>
      <c r="D29" s="12">
        <f>D14*D28</f>
        <v/>
      </c>
      <c r="E29" s="12">
        <f>E14*E28</f>
        <v/>
      </c>
      <c r="F29" s="12">
        <f>F14*F28</f>
        <v/>
      </c>
      <c r="G29" s="12" t="inlineStr">
        <is>
          <t>Barwerte</t>
        </is>
      </c>
    </row>
    <row r="30">
      <c r="G30" s="12" t="n"/>
    </row>
    <row r="32">
      <c r="A32" s="56" t="inlineStr">
        <is>
          <t>Kapitalkostenstruktur</t>
        </is>
      </c>
    </row>
    <row r="33">
      <c r="A33" s="11" t="inlineStr">
        <is>
          <t>Basiszins</t>
        </is>
      </c>
      <c r="B33" s="58" t="n">
        <v>0.0269</v>
      </c>
    </row>
    <row r="34">
      <c r="A34" s="11" t="inlineStr">
        <is>
          <t>Marktrisikoprämie</t>
        </is>
      </c>
      <c r="B34" s="58" t="n">
        <v>0.0525</v>
      </c>
    </row>
    <row r="35">
      <c r="A35" s="11" t="inlineStr">
        <is>
          <t>Beta Risikofaktor</t>
        </is>
      </c>
      <c r="B35" s="85" t="n">
        <v>0</v>
      </c>
    </row>
    <row r="36">
      <c r="A36" s="12" t="inlineStr">
        <is>
          <t>Eigenkapitalkosten</t>
        </is>
      </c>
      <c r="B36" s="59">
        <f>B33+B34*B35</f>
        <v/>
      </c>
    </row>
    <row r="37" ht="28.8" customHeight="1">
      <c r="A37" s="60" t="inlineStr">
        <is>
          <t>Fremdkapitalkosten -
Vor Steuern</t>
        </is>
      </c>
      <c r="B37" s="58">
        <f>IFERROR((MEDIAN(GuV!I37:T37)/MEDIAN(Bilanz!I71:T71)), 0)</f>
        <v/>
      </c>
    </row>
    <row r="38">
      <c r="A38" s="60" t="inlineStr">
        <is>
          <t>Steuersatz</t>
        </is>
      </c>
      <c r="B38" s="61" t="n">
        <v>0.3</v>
      </c>
    </row>
    <row r="39">
      <c r="A39" s="11" t="inlineStr">
        <is>
          <t>Steuerschild (Tax-Shield)</t>
        </is>
      </c>
      <c r="B39" s="83">
        <f>B37*B38</f>
        <v/>
      </c>
    </row>
    <row r="40">
      <c r="A40" s="12" t="inlineStr">
        <is>
          <t>Fremdkapitalkosten</t>
        </is>
      </c>
      <c r="B40" s="59">
        <f>B37-B39</f>
        <v/>
      </c>
    </row>
    <row r="41">
      <c r="A41" s="11" t="inlineStr">
        <is>
          <t>Eigenkapitalquote</t>
        </is>
      </c>
      <c r="B41" s="84" t="n">
        <v>0</v>
      </c>
    </row>
    <row r="42">
      <c r="A42" s="11" t="inlineStr">
        <is>
          <t>Fremdkapitalquote</t>
        </is>
      </c>
      <c r="B42" s="58">
        <f>1-B41</f>
        <v/>
      </c>
    </row>
    <row r="43">
      <c r="B43" s="58" t="n"/>
    </row>
    <row r="44" ht="28.8" customHeight="1">
      <c r="A44" s="56" t="inlineStr">
        <is>
          <t>Gesamtkapitalkosten (WACC)</t>
        </is>
      </c>
      <c r="B44" s="59">
        <f>B36*B41+B37*B42</f>
        <v/>
      </c>
    </row>
    <row r="45">
      <c r="A45" s="11" t="inlineStr">
        <is>
          <t>Wachstum Ewig</t>
        </is>
      </c>
      <c r="B45" s="61" t="n">
        <v>0.01</v>
      </c>
    </row>
    <row r="47">
      <c r="A47" s="12" t="inlineStr">
        <is>
          <t>Enterprise Value</t>
        </is>
      </c>
      <c r="B47" s="12">
        <f>SUM(A29:F29)</f>
        <v/>
      </c>
    </row>
    <row r="48">
      <c r="A48" s="12" t="inlineStr">
        <is>
          <t>Equity Value</t>
        </is>
      </c>
      <c r="B48" s="21">
        <f>B47+H23</f>
        <v/>
      </c>
    </row>
    <row r="49">
      <c r="A49" s="12" t="n"/>
      <c r="B49" s="12" t="n"/>
    </row>
  </sheetData>
  <pageMargins left="0.7" right="0.7" top="0.787401575" bottom="0.7874015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tabSelected="1" workbookViewId="0">
      <selection activeCell="F22" sqref="F22"/>
    </sheetView>
  </sheetViews>
  <sheetFormatPr baseColWidth="10" defaultRowHeight="14.4"/>
  <cols>
    <col width="32.77734375" customWidth="1" min="7" max="7"/>
    <col width="41.6640625" customWidth="1" min="8" max="8"/>
  </cols>
  <sheetData>
    <row r="1">
      <c r="A1" s="39" t="inlineStr">
        <is>
          <t>Ewig</t>
        </is>
      </c>
      <c r="B1" s="7" t="inlineStr">
        <is>
          <t>T+5</t>
        </is>
      </c>
      <c r="C1" s="7" t="inlineStr">
        <is>
          <t>T+4</t>
        </is>
      </c>
      <c r="D1" s="7" t="inlineStr">
        <is>
          <t>T+3</t>
        </is>
      </c>
      <c r="E1" s="7" t="inlineStr">
        <is>
          <t>T+2</t>
        </is>
      </c>
      <c r="F1" s="7" t="inlineStr">
        <is>
          <t>T+1</t>
        </is>
      </c>
      <c r="G1" s="8" t="n"/>
      <c r="H1" s="63" t="n"/>
    </row>
    <row r="2">
      <c r="A2" s="25" t="n"/>
      <c r="B2" s="25" t="n">
        <v>0.01848725865846657</v>
      </c>
      <c r="C2" s="25" t="n">
        <v>0.01848725865846657</v>
      </c>
      <c r="D2" s="25" t="n">
        <v>0.01848725865846657</v>
      </c>
      <c r="E2" s="25" t="n">
        <v>0.01848725865846657</v>
      </c>
      <c r="F2" s="25" t="n">
        <v>0.01848725865846657</v>
      </c>
      <c r="G2" s="25" t="inlineStr">
        <is>
          <t>Umsatzerlöse</t>
        </is>
      </c>
      <c r="H2" s="62" t="inlineStr">
        <is>
          <t>Revenue from Goods &amp; Services</t>
        </is>
      </c>
    </row>
    <row r="3">
      <c r="A3" s="42" t="n"/>
      <c r="B3" s="42" t="n">
        <v>0.7730178335391883</v>
      </c>
      <c r="C3" s="42" t="n">
        <v>0.7730178335391883</v>
      </c>
      <c r="D3" s="42" t="n">
        <v>0.7730178335391883</v>
      </c>
      <c r="E3" s="42" t="n">
        <v>0.7730178335391883</v>
      </c>
      <c r="F3" s="42" t="n">
        <v>0.7730178335391883</v>
      </c>
      <c r="G3" s="42" t="inlineStr">
        <is>
          <t>Umsatzkosten</t>
        </is>
      </c>
      <c r="H3" s="62" t="inlineStr">
        <is>
          <t>Cost of Operating Revenue</t>
        </is>
      </c>
    </row>
    <row r="4">
      <c r="A4" s="25" t="n"/>
      <c r="B4" s="25" t="n"/>
      <c r="C4" s="25" t="n"/>
      <c r="D4" s="25" t="n"/>
      <c r="E4" s="25" t="n"/>
      <c r="F4" s="25" t="n"/>
      <c r="G4" s="25" t="inlineStr">
        <is>
          <t>Verwaltungs- und Vertriebskosten</t>
        </is>
      </c>
      <c r="H4" s="62" t="inlineStr">
        <is>
          <t>Selling, General &amp; Administrative Expenses - Total</t>
        </is>
      </c>
    </row>
    <row r="5">
      <c r="A5" s="25" t="n"/>
      <c r="B5" s="25" t="n">
        <v>0.03765508069920943</v>
      </c>
      <c r="C5" s="25" t="n">
        <v>0.03765508069920943</v>
      </c>
      <c r="D5" s="25" t="n">
        <v>0.03765508069920943</v>
      </c>
      <c r="E5" s="25" t="n">
        <v>0.03765508069920943</v>
      </c>
      <c r="F5" s="25" t="n">
        <v>0.03765508069920943</v>
      </c>
      <c r="G5" s="25" t="inlineStr">
        <is>
          <t>Abschreibungen und Amortisationen</t>
        </is>
      </c>
      <c r="H5" s="62" t="inlineStr">
        <is>
          <t>Depreciation &amp; Amortization - Supplemental</t>
        </is>
      </c>
    </row>
    <row r="6">
      <c r="A6" s="11" t="n"/>
      <c r="B6" s="11" t="n">
        <v>0.05070280887628637</v>
      </c>
      <c r="C6" s="11" t="n">
        <v>0.05070280887628637</v>
      </c>
      <c r="D6" s="11" t="n">
        <v>0.05070280887628637</v>
      </c>
      <c r="E6" s="11" t="n">
        <v>0.05070280887628637</v>
      </c>
      <c r="F6" s="11" t="n">
        <v>0.05070280887628637</v>
      </c>
      <c r="G6" s="11" t="inlineStr">
        <is>
          <t>Capital Expenditures (Investitionen)</t>
        </is>
      </c>
      <c r="H6" s="11" t="inlineStr">
        <is>
          <t>Capital Expenditures - Total</t>
        </is>
      </c>
    </row>
    <row r="7">
      <c r="B7" t="n">
        <v>0.07771190376763228</v>
      </c>
      <c r="C7" t="n">
        <v>0.07771190376763228</v>
      </c>
      <c r="D7" t="n">
        <v>0.07771190376763228</v>
      </c>
      <c r="E7" t="n">
        <v>0.07771190376763228</v>
      </c>
      <c r="F7" t="n">
        <v>0.07771190376763228</v>
      </c>
      <c r="G7" s="74" t="inlineStr">
        <is>
          <t>Rückstellungen - Gesamt</t>
        </is>
      </c>
      <c r="H7" t="inlineStr">
        <is>
          <t>Provisions - Total</t>
        </is>
      </c>
    </row>
  </sheetData>
  <pageMargins left="0.7" right="0.7" top="0.787401575" bottom="0.787401575" header="0.3" footer="0.3"/>
  <pageSetup orientation="portrait" paperSize="9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H33" sqref="H33"/>
    </sheetView>
  </sheetViews>
  <sheetFormatPr baseColWidth="10" defaultRowHeight="14.4"/>
  <sheetData/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Laurin M</dc:creator>
  <dcterms:created xmlns:dcterms="http://purl.org/dc/terms/" xmlns:xsi="http://www.w3.org/2001/XMLSchema-instance" xsi:type="dcterms:W3CDTF">2026-07-01T14:46:26Z</dcterms:created>
  <dcterms:modified xmlns:dcterms="http://purl.org/dc/terms/" xmlns:xsi="http://www.w3.org/2001/XMLSchema-instance" xsi:type="dcterms:W3CDTF">2026-07-04T08:02:02Z</dcterms:modified>
  <cp:lastModifiedBy>Laurin M</cp:lastModifiedBy>
</cp:coreProperties>
</file>