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i\Desktop\Website - Decimes2406\Website - Decimes\Server\var\www\corporatefinance\"/>
    </mc:Choice>
  </mc:AlternateContent>
  <xr:revisionPtr revIDLastSave="0" documentId="13_ncr:1_{34D96F75-0099-45B5-9D84-BA7DCFD22D7A}" xr6:coauthVersionLast="47" xr6:coauthVersionMax="47" xr10:uidLastSave="{00000000-0000-0000-0000-000000000000}"/>
  <bookViews>
    <workbookView xWindow="-108" yWindow="-108" windowWidth="23256" windowHeight="13896" activeTab="2" xr2:uid="{9FCCFA5B-ADE3-4F1B-AB0E-E87BBD1E8CCB}"/>
  </bookViews>
  <sheets>
    <sheet name="Legende" sheetId="3" r:id="rId1"/>
    <sheet name="GuV" sheetId="1" r:id="rId2"/>
    <sheet name="Bilanz" sheetId="2" r:id="rId3"/>
    <sheet name="DCF Kennzahlen" sheetId="4" r:id="rId4"/>
    <sheet name="Parameterschätzung" sheetId="5" r:id="rId5"/>
    <sheet name="Peergrupp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6" i="2" l="1"/>
  <c r="C76" i="2"/>
  <c r="D76" i="2"/>
  <c r="E76" i="2"/>
  <c r="F76" i="2"/>
  <c r="F6" i="4" s="1"/>
  <c r="B71" i="2"/>
  <c r="C71" i="2"/>
  <c r="D71" i="2"/>
  <c r="E71" i="2"/>
  <c r="F71" i="2"/>
  <c r="B60" i="2"/>
  <c r="C60" i="2"/>
  <c r="D60" i="2"/>
  <c r="E60" i="2"/>
  <c r="B62" i="2"/>
  <c r="C62" i="2"/>
  <c r="D62" i="2"/>
  <c r="E62" i="2"/>
  <c r="B66" i="2"/>
  <c r="C66" i="2"/>
  <c r="D66" i="2"/>
  <c r="E66" i="2"/>
  <c r="B68" i="2"/>
  <c r="C68" i="2"/>
  <c r="D68" i="2"/>
  <c r="E68" i="2"/>
  <c r="F68" i="2"/>
  <c r="F66" i="2"/>
  <c r="F62" i="2"/>
  <c r="F60" i="2"/>
  <c r="B50" i="2"/>
  <c r="C50" i="2"/>
  <c r="D50" i="2"/>
  <c r="E50" i="2"/>
  <c r="B52" i="2"/>
  <c r="C52" i="2"/>
  <c r="D52" i="2"/>
  <c r="E52" i="2"/>
  <c r="B57" i="2"/>
  <c r="C57" i="2"/>
  <c r="D57" i="2"/>
  <c r="E57" i="2"/>
  <c r="F57" i="2"/>
  <c r="F52" i="2"/>
  <c r="F50" i="2"/>
  <c r="B38" i="2"/>
  <c r="C38" i="2"/>
  <c r="D38" i="2"/>
  <c r="E38" i="2"/>
  <c r="B47" i="2"/>
  <c r="C47" i="2"/>
  <c r="D47" i="2"/>
  <c r="E47" i="2"/>
  <c r="F47" i="2"/>
  <c r="F38" i="2"/>
  <c r="B26" i="2"/>
  <c r="C26" i="2"/>
  <c r="D26" i="2"/>
  <c r="E26" i="2"/>
  <c r="B32" i="2"/>
  <c r="B30" i="2" s="1"/>
  <c r="C32" i="2"/>
  <c r="C30" i="2" s="1"/>
  <c r="D32" i="2"/>
  <c r="D30" i="2" s="1"/>
  <c r="E32" i="2"/>
  <c r="E30" i="2" s="1"/>
  <c r="E36" i="2" s="1"/>
  <c r="F36" i="2"/>
  <c r="F32" i="2"/>
  <c r="F30" i="2" s="1"/>
  <c r="F26" i="2"/>
  <c r="B20" i="2"/>
  <c r="C20" i="2"/>
  <c r="D20" i="2"/>
  <c r="E20" i="2"/>
  <c r="F20" i="2"/>
  <c r="B12" i="2"/>
  <c r="C12" i="2"/>
  <c r="D12" i="2"/>
  <c r="D16" i="4" s="1"/>
  <c r="E12" i="2"/>
  <c r="F12" i="2"/>
  <c r="B7" i="2"/>
  <c r="C7" i="2"/>
  <c r="D7" i="2"/>
  <c r="E7" i="2"/>
  <c r="F7" i="2"/>
  <c r="B65" i="1"/>
  <c r="C65" i="1"/>
  <c r="D65" i="1"/>
  <c r="E65" i="1"/>
  <c r="F65" i="1"/>
  <c r="B64" i="1"/>
  <c r="C64" i="1"/>
  <c r="D64" i="1"/>
  <c r="E64" i="1"/>
  <c r="F64" i="1"/>
  <c r="B57" i="1"/>
  <c r="C57" i="1"/>
  <c r="D57" i="1"/>
  <c r="E57" i="1"/>
  <c r="F57" i="1"/>
  <c r="B55" i="1"/>
  <c r="C55" i="1"/>
  <c r="D55" i="1"/>
  <c r="E55" i="1"/>
  <c r="F55" i="1"/>
  <c r="B47" i="1"/>
  <c r="C47" i="1"/>
  <c r="C51" i="1" s="1"/>
  <c r="C53" i="1" s="1"/>
  <c r="D47" i="1"/>
  <c r="D51" i="1" s="1"/>
  <c r="D53" i="1" s="1"/>
  <c r="E47" i="1"/>
  <c r="E51" i="1" s="1"/>
  <c r="E53" i="1" s="1"/>
  <c r="B51" i="1"/>
  <c r="B53" i="1" s="1"/>
  <c r="F53" i="1"/>
  <c r="F51" i="1"/>
  <c r="F47" i="1"/>
  <c r="B39" i="1"/>
  <c r="C39" i="1"/>
  <c r="D39" i="1"/>
  <c r="E39" i="1"/>
  <c r="F39" i="1"/>
  <c r="B36" i="1"/>
  <c r="C36" i="1"/>
  <c r="D36" i="1"/>
  <c r="E36" i="1"/>
  <c r="F36" i="1"/>
  <c r="B30" i="1"/>
  <c r="C30" i="1"/>
  <c r="D30" i="1"/>
  <c r="E30" i="1"/>
  <c r="F30" i="1"/>
  <c r="B28" i="1"/>
  <c r="C28" i="1"/>
  <c r="D28" i="1"/>
  <c r="E28" i="1"/>
  <c r="F28" i="1"/>
  <c r="B26" i="1"/>
  <c r="C26" i="1"/>
  <c r="D26" i="1"/>
  <c r="E26" i="1"/>
  <c r="F26" i="1"/>
  <c r="B16" i="1"/>
  <c r="C16" i="1"/>
  <c r="D16" i="1"/>
  <c r="E16" i="1"/>
  <c r="F16" i="1"/>
  <c r="F7" i="4"/>
  <c r="C7" i="4"/>
  <c r="D7" i="4"/>
  <c r="E7" i="4"/>
  <c r="B7" i="4"/>
  <c r="F9" i="4"/>
  <c r="F10" i="4"/>
  <c r="F11" i="4"/>
  <c r="F8" i="4"/>
  <c r="C8" i="4"/>
  <c r="D8" i="4"/>
  <c r="E8" i="4"/>
  <c r="C9" i="4"/>
  <c r="D9" i="4"/>
  <c r="E9" i="4"/>
  <c r="C10" i="4"/>
  <c r="D10" i="4"/>
  <c r="E10" i="4"/>
  <c r="B10" i="4"/>
  <c r="B9" i="4"/>
  <c r="B8" i="4"/>
  <c r="J7" i="2"/>
  <c r="J20" i="2" s="1"/>
  <c r="K7" i="2"/>
  <c r="K20" i="2" s="1"/>
  <c r="L7" i="2"/>
  <c r="L20" i="2" s="1"/>
  <c r="M7" i="2"/>
  <c r="N7" i="2"/>
  <c r="O7" i="2"/>
  <c r="P7" i="2"/>
  <c r="Q7" i="2"/>
  <c r="R7" i="2"/>
  <c r="S7" i="2"/>
  <c r="T7" i="2"/>
  <c r="J12" i="2"/>
  <c r="I8" i="4" s="1"/>
  <c r="K12" i="2"/>
  <c r="J8" i="4" s="1"/>
  <c r="L12" i="2"/>
  <c r="K8" i="4" s="1"/>
  <c r="M12" i="2"/>
  <c r="M20" i="2" s="1"/>
  <c r="N12" i="2"/>
  <c r="N20" i="2" s="1"/>
  <c r="O12" i="2"/>
  <c r="P12" i="2"/>
  <c r="Q12" i="2"/>
  <c r="R12" i="2"/>
  <c r="S12" i="2"/>
  <c r="T12" i="2"/>
  <c r="O20" i="2"/>
  <c r="P20" i="2"/>
  <c r="Q20" i="2"/>
  <c r="R20" i="2"/>
  <c r="S20" i="2"/>
  <c r="T20" i="2"/>
  <c r="J26" i="2"/>
  <c r="K26" i="2"/>
  <c r="K36" i="2" s="1"/>
  <c r="L26" i="2"/>
  <c r="M26" i="2"/>
  <c r="N26" i="2"/>
  <c r="O26" i="2"/>
  <c r="P26" i="2"/>
  <c r="Q26" i="2"/>
  <c r="R26" i="2"/>
  <c r="S26" i="2"/>
  <c r="T26" i="2"/>
  <c r="J30" i="2"/>
  <c r="J36" i="2" s="1"/>
  <c r="K30" i="2"/>
  <c r="L30" i="2"/>
  <c r="L36" i="2" s="1"/>
  <c r="M30" i="2"/>
  <c r="M36" i="2" s="1"/>
  <c r="J32" i="2"/>
  <c r="K32" i="2"/>
  <c r="L32" i="2"/>
  <c r="M32" i="2"/>
  <c r="N32" i="2"/>
  <c r="N30" i="2" s="1"/>
  <c r="N36" i="2" s="1"/>
  <c r="N38" i="2" s="1"/>
  <c r="O32" i="2"/>
  <c r="O30" i="2" s="1"/>
  <c r="O36" i="2" s="1"/>
  <c r="O38" i="2" s="1"/>
  <c r="P32" i="2"/>
  <c r="P30" i="2" s="1"/>
  <c r="P36" i="2" s="1"/>
  <c r="P38" i="2" s="1"/>
  <c r="Q32" i="2"/>
  <c r="Q30" i="2" s="1"/>
  <c r="Q36" i="2" s="1"/>
  <c r="Q38" i="2" s="1"/>
  <c r="R32" i="2"/>
  <c r="R30" i="2" s="1"/>
  <c r="R36" i="2" s="1"/>
  <c r="R38" i="2" s="1"/>
  <c r="S32" i="2"/>
  <c r="S30" i="2" s="1"/>
  <c r="S36" i="2" s="1"/>
  <c r="S38" i="2" s="1"/>
  <c r="T32" i="2"/>
  <c r="T30" i="2" s="1"/>
  <c r="T36" i="2" s="1"/>
  <c r="T38" i="2" s="1"/>
  <c r="J47" i="2"/>
  <c r="J50" i="2" s="1"/>
  <c r="K47" i="2"/>
  <c r="K50" i="2" s="1"/>
  <c r="L47" i="2"/>
  <c r="L50" i="2" s="1"/>
  <c r="M47" i="2"/>
  <c r="M50" i="2" s="1"/>
  <c r="N47" i="2"/>
  <c r="N50" i="2" s="1"/>
  <c r="N62" i="2" s="1"/>
  <c r="N68" i="2" s="1"/>
  <c r="O47" i="2"/>
  <c r="O50" i="2" s="1"/>
  <c r="O62" i="2" s="1"/>
  <c r="O68" i="2" s="1"/>
  <c r="P47" i="2"/>
  <c r="P50" i="2" s="1"/>
  <c r="P62" i="2" s="1"/>
  <c r="P68" i="2" s="1"/>
  <c r="Q47" i="2"/>
  <c r="Q50" i="2" s="1"/>
  <c r="Q62" i="2" s="1"/>
  <c r="Q68" i="2" s="1"/>
  <c r="R47" i="2"/>
  <c r="S47" i="2"/>
  <c r="T47" i="2"/>
  <c r="R50" i="2"/>
  <c r="R62" i="2" s="1"/>
  <c r="R68" i="2" s="1"/>
  <c r="S50" i="2"/>
  <c r="S62" i="2" s="1"/>
  <c r="S68" i="2" s="1"/>
  <c r="T50" i="2"/>
  <c r="T62" i="2" s="1"/>
  <c r="T68" i="2" s="1"/>
  <c r="J52" i="2"/>
  <c r="K52" i="2"/>
  <c r="L52" i="2"/>
  <c r="M52" i="2"/>
  <c r="N52" i="2"/>
  <c r="O52" i="2"/>
  <c r="P52" i="2"/>
  <c r="Q52" i="2"/>
  <c r="R52" i="2"/>
  <c r="S52" i="2"/>
  <c r="T52" i="2"/>
  <c r="J57" i="2"/>
  <c r="J60" i="2" s="1"/>
  <c r="K57" i="2"/>
  <c r="K60" i="2" s="1"/>
  <c r="L57" i="2"/>
  <c r="L60" i="2" s="1"/>
  <c r="M57" i="2"/>
  <c r="M60" i="2" s="1"/>
  <c r="N57" i="2"/>
  <c r="N60" i="2" s="1"/>
  <c r="O57" i="2"/>
  <c r="O60" i="2" s="1"/>
  <c r="P57" i="2"/>
  <c r="P60" i="2" s="1"/>
  <c r="Q57" i="2"/>
  <c r="R57" i="2"/>
  <c r="S57" i="2"/>
  <c r="T57" i="2"/>
  <c r="Q60" i="2"/>
  <c r="R60" i="2"/>
  <c r="S60" i="2"/>
  <c r="T60" i="2"/>
  <c r="J66" i="2"/>
  <c r="K66" i="2"/>
  <c r="L66" i="2"/>
  <c r="M66" i="2"/>
  <c r="N66" i="2"/>
  <c r="O66" i="2"/>
  <c r="P66" i="2"/>
  <c r="Q66" i="2"/>
  <c r="R66" i="2"/>
  <c r="S66" i="2"/>
  <c r="T66" i="2"/>
  <c r="J71" i="2"/>
  <c r="K71" i="2"/>
  <c r="L71" i="2"/>
  <c r="M71" i="2"/>
  <c r="N71" i="2"/>
  <c r="O71" i="2"/>
  <c r="P71" i="2"/>
  <c r="Q71" i="2"/>
  <c r="R71" i="2"/>
  <c r="S71" i="2"/>
  <c r="T71" i="2"/>
  <c r="O8" i="1"/>
  <c r="P8" i="1"/>
  <c r="Q8" i="1"/>
  <c r="R8" i="1"/>
  <c r="S8" i="1"/>
  <c r="S26" i="1" s="1"/>
  <c r="S28" i="1" s="1"/>
  <c r="T8" i="1"/>
  <c r="T16" i="1" s="1"/>
  <c r="J11" i="1"/>
  <c r="J8" i="1" s="1"/>
  <c r="K11" i="1"/>
  <c r="K8" i="1" s="1"/>
  <c r="L11" i="1"/>
  <c r="L8" i="1" s="1"/>
  <c r="M11" i="1"/>
  <c r="M8" i="1" s="1"/>
  <c r="N11" i="1"/>
  <c r="N8" i="1" s="1"/>
  <c r="O11" i="1"/>
  <c r="P11" i="1"/>
  <c r="Q11" i="1"/>
  <c r="R11" i="1"/>
  <c r="S11" i="1"/>
  <c r="T11" i="1"/>
  <c r="O16" i="1"/>
  <c r="P16" i="1"/>
  <c r="Q16" i="1"/>
  <c r="R16" i="1"/>
  <c r="S16" i="1"/>
  <c r="N18" i="1"/>
  <c r="O18" i="1"/>
  <c r="P18" i="1"/>
  <c r="Q18" i="1"/>
  <c r="R18" i="1"/>
  <c r="S18" i="1"/>
  <c r="T18" i="1"/>
  <c r="J21" i="1"/>
  <c r="J18" i="1" s="1"/>
  <c r="K21" i="1"/>
  <c r="K18" i="1" s="1"/>
  <c r="L21" i="1"/>
  <c r="L18" i="1" s="1"/>
  <c r="M21" i="1"/>
  <c r="M18" i="1" s="1"/>
  <c r="N21" i="1"/>
  <c r="O21" i="1"/>
  <c r="P21" i="1"/>
  <c r="Q21" i="1"/>
  <c r="R21" i="1"/>
  <c r="S21" i="1"/>
  <c r="T21" i="1"/>
  <c r="O26" i="1"/>
  <c r="O28" i="1" s="1"/>
  <c r="P26" i="1"/>
  <c r="P28" i="1" s="1"/>
  <c r="Q26" i="1"/>
  <c r="Q28" i="1" s="1"/>
  <c r="R26" i="1"/>
  <c r="R28" i="1" s="1"/>
  <c r="J30" i="1"/>
  <c r="K30" i="1"/>
  <c r="L30" i="1"/>
  <c r="M30" i="1"/>
  <c r="N30" i="1"/>
  <c r="O30" i="1"/>
  <c r="P30" i="1"/>
  <c r="Q30" i="1"/>
  <c r="R30" i="1"/>
  <c r="S30" i="1"/>
  <c r="T30" i="1"/>
  <c r="J39" i="1"/>
  <c r="K39" i="1"/>
  <c r="L39" i="1"/>
  <c r="M39" i="1"/>
  <c r="N39" i="1"/>
  <c r="O39" i="1"/>
  <c r="P39" i="1"/>
  <c r="Q39" i="1"/>
  <c r="R39" i="1"/>
  <c r="S39" i="1"/>
  <c r="T39" i="1"/>
  <c r="J60" i="1"/>
  <c r="K60" i="1"/>
  <c r="L60" i="1"/>
  <c r="M60" i="1"/>
  <c r="N60" i="1"/>
  <c r="O60" i="1"/>
  <c r="P60" i="1"/>
  <c r="Q60" i="1"/>
  <c r="R60" i="1"/>
  <c r="S60" i="1"/>
  <c r="T60" i="1"/>
  <c r="N8" i="4"/>
  <c r="O8" i="4"/>
  <c r="P8" i="4"/>
  <c r="Q8" i="4"/>
  <c r="R8" i="4"/>
  <c r="S8" i="4"/>
  <c r="I9" i="4"/>
  <c r="J9" i="4"/>
  <c r="K9" i="4"/>
  <c r="L9" i="4"/>
  <c r="M9" i="4"/>
  <c r="N9" i="4"/>
  <c r="O9" i="4"/>
  <c r="P9" i="4"/>
  <c r="Q9" i="4"/>
  <c r="R9" i="4"/>
  <c r="S9" i="4"/>
  <c r="I10" i="4"/>
  <c r="J10" i="4"/>
  <c r="K10" i="4"/>
  <c r="L10" i="4"/>
  <c r="M10" i="4"/>
  <c r="N10" i="4"/>
  <c r="O10" i="4"/>
  <c r="P10" i="4"/>
  <c r="Q10" i="4"/>
  <c r="R10" i="4"/>
  <c r="S10" i="4"/>
  <c r="H10" i="4"/>
  <c r="H9" i="4"/>
  <c r="I7" i="4"/>
  <c r="J7" i="4"/>
  <c r="K7" i="4"/>
  <c r="L7" i="4"/>
  <c r="M7" i="4"/>
  <c r="N7" i="4"/>
  <c r="O7" i="4"/>
  <c r="P7" i="4"/>
  <c r="Q7" i="4"/>
  <c r="R7" i="4"/>
  <c r="S7" i="4"/>
  <c r="H7" i="4"/>
  <c r="F73" i="2"/>
  <c r="F13" i="4" s="1"/>
  <c r="F58" i="2"/>
  <c r="F48" i="2"/>
  <c r="E48" i="2" s="1"/>
  <c r="D48" i="2" s="1"/>
  <c r="C48" i="2" s="1"/>
  <c r="B48" i="2" s="1"/>
  <c r="F5" i="1"/>
  <c r="E5" i="1" s="1"/>
  <c r="D5" i="1" s="1"/>
  <c r="C5" i="1" s="1"/>
  <c r="B5" i="1" s="1"/>
  <c r="B22" i="4"/>
  <c r="C22" i="4"/>
  <c r="D22" i="4"/>
  <c r="E22" i="4"/>
  <c r="F22" i="4"/>
  <c r="I22" i="4"/>
  <c r="J22" i="4"/>
  <c r="K22" i="4"/>
  <c r="L22" i="4"/>
  <c r="M22" i="4"/>
  <c r="N22" i="4"/>
  <c r="O22" i="4"/>
  <c r="P22" i="4"/>
  <c r="Q22" i="4"/>
  <c r="R22" i="4"/>
  <c r="S22" i="4"/>
  <c r="I71" i="2"/>
  <c r="H22" i="4" s="1"/>
  <c r="I47" i="2"/>
  <c r="I39" i="1"/>
  <c r="I30" i="1"/>
  <c r="L16" i="4"/>
  <c r="N16" i="4"/>
  <c r="J76" i="2"/>
  <c r="I6" i="4" s="1"/>
  <c r="K76" i="2"/>
  <c r="J6" i="4" s="1"/>
  <c r="L76" i="2"/>
  <c r="K6" i="4" s="1"/>
  <c r="M76" i="2"/>
  <c r="L6" i="4" s="1"/>
  <c r="N76" i="2"/>
  <c r="M6" i="4" s="1"/>
  <c r="O76" i="2"/>
  <c r="N6" i="4" s="1"/>
  <c r="P76" i="2"/>
  <c r="O6" i="4" s="1"/>
  <c r="Q76" i="2"/>
  <c r="P6" i="4" s="1"/>
  <c r="R76" i="2"/>
  <c r="Q6" i="4" s="1"/>
  <c r="S76" i="2"/>
  <c r="R6" i="4" s="1"/>
  <c r="T76" i="2"/>
  <c r="S6" i="4" s="1"/>
  <c r="I5" i="4"/>
  <c r="J5" i="4"/>
  <c r="K5" i="4"/>
  <c r="L5" i="4"/>
  <c r="M5" i="4"/>
  <c r="N5" i="4"/>
  <c r="O5" i="4"/>
  <c r="P5" i="4"/>
  <c r="Q5" i="4"/>
  <c r="R5" i="4"/>
  <c r="S5" i="4"/>
  <c r="I13" i="4"/>
  <c r="J13" i="4"/>
  <c r="K13" i="4"/>
  <c r="L13" i="4"/>
  <c r="M13" i="4"/>
  <c r="N13" i="4"/>
  <c r="O13" i="4"/>
  <c r="P13" i="4"/>
  <c r="Q13" i="4"/>
  <c r="R13" i="4"/>
  <c r="S13" i="4"/>
  <c r="I17" i="4"/>
  <c r="J17" i="4"/>
  <c r="K17" i="4"/>
  <c r="L17" i="4"/>
  <c r="M17" i="4"/>
  <c r="N17" i="4"/>
  <c r="O17" i="4"/>
  <c r="P17" i="4"/>
  <c r="Q17" i="4"/>
  <c r="R17" i="4"/>
  <c r="S17" i="4"/>
  <c r="I18" i="4"/>
  <c r="J18" i="4"/>
  <c r="K18" i="4"/>
  <c r="L18" i="4"/>
  <c r="M18" i="4"/>
  <c r="N18" i="4"/>
  <c r="O18" i="4"/>
  <c r="P18" i="4"/>
  <c r="Q18" i="4"/>
  <c r="R18" i="4"/>
  <c r="S18" i="4"/>
  <c r="I21" i="4"/>
  <c r="J21" i="4"/>
  <c r="K21" i="4"/>
  <c r="L21" i="4"/>
  <c r="M21" i="4"/>
  <c r="N21" i="4"/>
  <c r="O21" i="4"/>
  <c r="P21" i="4"/>
  <c r="Q21" i="4"/>
  <c r="R21" i="4"/>
  <c r="S21" i="4"/>
  <c r="A26" i="4"/>
  <c r="B42" i="4"/>
  <c r="B36" i="4"/>
  <c r="B16" i="4"/>
  <c r="C16" i="4"/>
  <c r="E16" i="4"/>
  <c r="B17" i="4"/>
  <c r="C17" i="4"/>
  <c r="D17" i="4"/>
  <c r="E17" i="4"/>
  <c r="B18" i="4"/>
  <c r="C18" i="4"/>
  <c r="D18" i="4"/>
  <c r="E18" i="4"/>
  <c r="B21" i="4"/>
  <c r="C21" i="4"/>
  <c r="D21" i="4"/>
  <c r="E21" i="4"/>
  <c r="F21" i="4"/>
  <c r="F18" i="4"/>
  <c r="F17" i="4"/>
  <c r="F16" i="4"/>
  <c r="B4" i="4"/>
  <c r="C4" i="4"/>
  <c r="D4" i="4"/>
  <c r="E4" i="4"/>
  <c r="B5" i="4"/>
  <c r="C5" i="4"/>
  <c r="D5" i="4"/>
  <c r="E5" i="4"/>
  <c r="B6" i="4"/>
  <c r="C6" i="4"/>
  <c r="D6" i="4"/>
  <c r="E6" i="4"/>
  <c r="F5" i="4"/>
  <c r="F4" i="4"/>
  <c r="I3" i="1"/>
  <c r="J3" i="1"/>
  <c r="K3" i="1"/>
  <c r="L3" i="1"/>
  <c r="D36" i="2" l="1"/>
  <c r="C36" i="2"/>
  <c r="B36" i="2"/>
  <c r="K38" i="2"/>
  <c r="M38" i="2"/>
  <c r="M62" i="2"/>
  <c r="M68" i="2" s="1"/>
  <c r="L38" i="2"/>
  <c r="L62" i="2"/>
  <c r="L68" i="2" s="1"/>
  <c r="K62" i="2"/>
  <c r="K68" i="2" s="1"/>
  <c r="J38" i="2"/>
  <c r="J62" i="2"/>
  <c r="J68" i="2" s="1"/>
  <c r="L8" i="4"/>
  <c r="L11" i="4" s="1"/>
  <c r="M8" i="4"/>
  <c r="M11" i="4" s="1"/>
  <c r="E73" i="2"/>
  <c r="E58" i="2"/>
  <c r="R36" i="1"/>
  <c r="R47" i="1" s="1"/>
  <c r="R51" i="1" s="1"/>
  <c r="R53" i="1" s="1"/>
  <c r="R55" i="1" s="1"/>
  <c r="R57" i="1" s="1"/>
  <c r="R64" i="1"/>
  <c r="R65" i="1" s="1"/>
  <c r="Q36" i="1"/>
  <c r="Q47" i="1" s="1"/>
  <c r="Q51" i="1" s="1"/>
  <c r="Q53" i="1" s="1"/>
  <c r="Q55" i="1" s="1"/>
  <c r="Q57" i="1" s="1"/>
  <c r="Q64" i="1"/>
  <c r="Q65" i="1" s="1"/>
  <c r="N16" i="1"/>
  <c r="N26" i="1"/>
  <c r="N28" i="1" s="1"/>
  <c r="P36" i="1"/>
  <c r="P47" i="1" s="1"/>
  <c r="P51" i="1" s="1"/>
  <c r="P53" i="1" s="1"/>
  <c r="P55" i="1" s="1"/>
  <c r="P57" i="1" s="1"/>
  <c r="P64" i="1"/>
  <c r="P65" i="1" s="1"/>
  <c r="M16" i="1"/>
  <c r="M26" i="1"/>
  <c r="M28" i="1" s="1"/>
  <c r="O64" i="1"/>
  <c r="O65" i="1" s="1"/>
  <c r="O36" i="1"/>
  <c r="O47" i="1" s="1"/>
  <c r="O51" i="1" s="1"/>
  <c r="O53" i="1" s="1"/>
  <c r="O55" i="1" s="1"/>
  <c r="O57" i="1" s="1"/>
  <c r="L16" i="1"/>
  <c r="L26" i="1"/>
  <c r="L28" i="1" s="1"/>
  <c r="K16" i="1"/>
  <c r="K26" i="1"/>
  <c r="K28" i="1" s="1"/>
  <c r="J16" i="1"/>
  <c r="J26" i="1"/>
  <c r="J28" i="1" s="1"/>
  <c r="S64" i="1"/>
  <c r="S65" i="1" s="1"/>
  <c r="S36" i="1"/>
  <c r="S47" i="1" s="1"/>
  <c r="S51" i="1" s="1"/>
  <c r="S53" i="1" s="1"/>
  <c r="S55" i="1" s="1"/>
  <c r="S57" i="1" s="1"/>
  <c r="T26" i="1"/>
  <c r="T28" i="1" s="1"/>
  <c r="B37" i="4"/>
  <c r="B39" i="4" s="1"/>
  <c r="B40" i="4" s="1"/>
  <c r="K11" i="4"/>
  <c r="Q4" i="4"/>
  <c r="R4" i="4"/>
  <c r="P4" i="4"/>
  <c r="O4" i="4"/>
  <c r="N4" i="4"/>
  <c r="K16" i="4"/>
  <c r="K19" i="4" s="1"/>
  <c r="J16" i="4"/>
  <c r="J19" i="4" s="1"/>
  <c r="L23" i="4"/>
  <c r="L19" i="4"/>
  <c r="J11" i="4"/>
  <c r="K23" i="4"/>
  <c r="M16" i="4"/>
  <c r="M19" i="4" s="1"/>
  <c r="N11" i="4"/>
  <c r="J23" i="4"/>
  <c r="I23" i="4"/>
  <c r="M23" i="4"/>
  <c r="O23" i="4"/>
  <c r="N23" i="4"/>
  <c r="S23" i="4"/>
  <c r="R23" i="4"/>
  <c r="F19" i="4"/>
  <c r="Q23" i="4"/>
  <c r="N19" i="4"/>
  <c r="P23" i="4"/>
  <c r="S16" i="4"/>
  <c r="S19" i="4" s="1"/>
  <c r="S11" i="4"/>
  <c r="R16" i="4"/>
  <c r="R19" i="4" s="1"/>
  <c r="R11" i="4"/>
  <c r="Q16" i="4"/>
  <c r="Q19" i="4" s="1"/>
  <c r="Q11" i="4"/>
  <c r="P16" i="4"/>
  <c r="P19" i="4" s="1"/>
  <c r="P11" i="4"/>
  <c r="O16" i="4"/>
  <c r="O19" i="4" s="1"/>
  <c r="O11" i="4"/>
  <c r="I16" i="4"/>
  <c r="I19" i="4" s="1"/>
  <c r="F23" i="4"/>
  <c r="E23" i="4"/>
  <c r="D23" i="4"/>
  <c r="C23" i="4"/>
  <c r="E11" i="4"/>
  <c r="B23" i="4"/>
  <c r="D11" i="4"/>
  <c r="C11" i="4"/>
  <c r="B11" i="4"/>
  <c r="E19" i="4"/>
  <c r="D19" i="4"/>
  <c r="C19" i="4"/>
  <c r="B19" i="4"/>
  <c r="D73" i="2" l="1"/>
  <c r="E13" i="4"/>
  <c r="F12" i="4"/>
  <c r="F14" i="4" s="1"/>
  <c r="D58" i="2"/>
  <c r="K36" i="1"/>
  <c r="K47" i="1" s="1"/>
  <c r="K51" i="1" s="1"/>
  <c r="K53" i="1" s="1"/>
  <c r="K55" i="1" s="1"/>
  <c r="K57" i="1" s="1"/>
  <c r="K64" i="1"/>
  <c r="K65" i="1" s="1"/>
  <c r="L36" i="1"/>
  <c r="L47" i="1" s="1"/>
  <c r="L51" i="1" s="1"/>
  <c r="L53" i="1" s="1"/>
  <c r="L55" i="1" s="1"/>
  <c r="L57" i="1" s="1"/>
  <c r="L64" i="1"/>
  <c r="L65" i="1" s="1"/>
  <c r="M64" i="1"/>
  <c r="M65" i="1" s="1"/>
  <c r="M36" i="1"/>
  <c r="M47" i="1" s="1"/>
  <c r="M51" i="1" s="1"/>
  <c r="M53" i="1" s="1"/>
  <c r="M55" i="1" s="1"/>
  <c r="M57" i="1" s="1"/>
  <c r="N36" i="1"/>
  <c r="N47" i="1" s="1"/>
  <c r="N51" i="1" s="1"/>
  <c r="N53" i="1" s="1"/>
  <c r="N55" i="1" s="1"/>
  <c r="N57" i="1" s="1"/>
  <c r="N64" i="1"/>
  <c r="N65" i="1" s="1"/>
  <c r="T36" i="1"/>
  <c r="T47" i="1" s="1"/>
  <c r="T51" i="1" s="1"/>
  <c r="T53" i="1" s="1"/>
  <c r="T55" i="1" s="1"/>
  <c r="T57" i="1" s="1"/>
  <c r="T64" i="1"/>
  <c r="T65" i="1" s="1"/>
  <c r="J64" i="1"/>
  <c r="J65" i="1" s="1"/>
  <c r="J36" i="1"/>
  <c r="J47" i="1" s="1"/>
  <c r="J51" i="1" s="1"/>
  <c r="J53" i="1" s="1"/>
  <c r="J55" i="1" s="1"/>
  <c r="J57" i="1" s="1"/>
  <c r="B44" i="4"/>
  <c r="D25" i="4" s="1"/>
  <c r="M78" i="2"/>
  <c r="Q78" i="2"/>
  <c r="R78" i="2"/>
  <c r="O78" i="2"/>
  <c r="R12" i="4"/>
  <c r="R14" i="4" s="1"/>
  <c r="P12" i="4"/>
  <c r="P14" i="4" s="1"/>
  <c r="K4" i="4"/>
  <c r="K12" i="4" s="1"/>
  <c r="K14" i="4" s="1"/>
  <c r="M4" i="4"/>
  <c r="M12" i="4" s="1"/>
  <c r="M14" i="4" s="1"/>
  <c r="O12" i="4"/>
  <c r="O14" i="4" s="1"/>
  <c r="L4" i="4"/>
  <c r="L12" i="4" s="1"/>
  <c r="L14" i="4" s="1"/>
  <c r="N12" i="4"/>
  <c r="N14" i="4" s="1"/>
  <c r="I4" i="4"/>
  <c r="S4" i="4"/>
  <c r="S12" i="4" s="1"/>
  <c r="S14" i="4" s="1"/>
  <c r="J4" i="4"/>
  <c r="J12" i="4" s="1"/>
  <c r="J14" i="4" s="1"/>
  <c r="Q12" i="4"/>
  <c r="Q14" i="4" s="1"/>
  <c r="L78" i="2"/>
  <c r="S78" i="2"/>
  <c r="T78" i="2"/>
  <c r="J78" i="2"/>
  <c r="K78" i="2"/>
  <c r="N78" i="2"/>
  <c r="P78" i="2"/>
  <c r="C73" i="2" l="1"/>
  <c r="D13" i="4"/>
  <c r="C58" i="2"/>
  <c r="D12" i="4"/>
  <c r="D14" i="4" s="1"/>
  <c r="E12" i="4"/>
  <c r="E14" i="4" s="1"/>
  <c r="B25" i="4"/>
  <c r="E25" i="4"/>
  <c r="F25" i="4"/>
  <c r="F28" i="4" s="1"/>
  <c r="F29" i="4" s="1"/>
  <c r="A25" i="4"/>
  <c r="A27" i="4" s="1"/>
  <c r="C25" i="4"/>
  <c r="B73" i="2" l="1"/>
  <c r="B13" i="4" s="1"/>
  <c r="C13" i="4"/>
  <c r="B58" i="2"/>
  <c r="B12" i="4" s="1"/>
  <c r="E28" i="4"/>
  <c r="D28" i="4" s="1"/>
  <c r="C28" i="4" s="1"/>
  <c r="B28" i="4" s="1"/>
  <c r="A28" i="4" s="1"/>
  <c r="D29" i="4"/>
  <c r="E29" i="4" l="1"/>
  <c r="B14" i="4"/>
  <c r="A14" i="4" s="1"/>
  <c r="A29" i="4" s="1"/>
  <c r="B29" i="4"/>
  <c r="C12" i="4"/>
  <c r="C14" i="4" s="1"/>
  <c r="C29" i="4" s="1"/>
  <c r="B47" i="4" l="1"/>
  <c r="C3" i="1"/>
  <c r="D3" i="1"/>
  <c r="E3" i="1"/>
  <c r="F3" i="1"/>
  <c r="B3" i="1"/>
  <c r="C2" i="2"/>
  <c r="D2" i="2"/>
  <c r="E2" i="2"/>
  <c r="F2" i="2"/>
  <c r="B2" i="2"/>
  <c r="B3" i="4"/>
  <c r="C3" i="4"/>
  <c r="D3" i="4"/>
  <c r="E3" i="4"/>
  <c r="F3" i="4"/>
  <c r="I3" i="4"/>
  <c r="J3" i="4"/>
  <c r="K3" i="4"/>
  <c r="L3" i="4"/>
  <c r="M3" i="4"/>
  <c r="N3" i="4"/>
  <c r="O3" i="4"/>
  <c r="P3" i="4"/>
  <c r="Q3" i="4"/>
  <c r="R3" i="4"/>
  <c r="S3" i="4"/>
  <c r="H3" i="4"/>
  <c r="H21" i="4"/>
  <c r="H18" i="4"/>
  <c r="H17" i="4"/>
  <c r="H13" i="4"/>
  <c r="I76" i="2"/>
  <c r="H6" i="4" s="1"/>
  <c r="H5" i="4"/>
  <c r="J2" i="2"/>
  <c r="K2" i="2"/>
  <c r="L2" i="2"/>
  <c r="M2" i="2"/>
  <c r="N2" i="2"/>
  <c r="O2" i="2"/>
  <c r="P2" i="2"/>
  <c r="Q2" i="2"/>
  <c r="R2" i="2"/>
  <c r="S2" i="2"/>
  <c r="T2" i="2"/>
  <c r="I2" i="2"/>
  <c r="M3" i="1"/>
  <c r="N3" i="1"/>
  <c r="O3" i="1"/>
  <c r="P3" i="1"/>
  <c r="Q3" i="1"/>
  <c r="R3" i="1"/>
  <c r="S3" i="1"/>
  <c r="T3" i="1"/>
  <c r="I66" i="2"/>
  <c r="I57" i="2"/>
  <c r="I52" i="2"/>
  <c r="I50" i="2"/>
  <c r="I32" i="2"/>
  <c r="I30" i="2" s="1"/>
  <c r="I26" i="2"/>
  <c r="I12" i="2"/>
  <c r="H8" i="4" s="1"/>
  <c r="I7" i="2"/>
  <c r="I60" i="1"/>
  <c r="F60" i="1" s="1"/>
  <c r="E60" i="1" s="1"/>
  <c r="D60" i="1" s="1"/>
  <c r="C60" i="1" s="1"/>
  <c r="B60" i="1" s="1"/>
  <c r="I21" i="1"/>
  <c r="I18" i="1" s="1"/>
  <c r="F18" i="1" s="1"/>
  <c r="E18" i="1" s="1"/>
  <c r="D18" i="1" s="1"/>
  <c r="C18" i="1" s="1"/>
  <c r="B18" i="1" s="1"/>
  <c r="I11" i="1"/>
  <c r="I8" i="1" s="1"/>
  <c r="I16" i="1" l="1"/>
  <c r="F8" i="1"/>
  <c r="E8" i="1" s="1"/>
  <c r="D8" i="1" s="1"/>
  <c r="C8" i="1" s="1"/>
  <c r="B8" i="1" s="1"/>
  <c r="H11" i="4"/>
  <c r="I11" i="4"/>
  <c r="I12" i="4" s="1"/>
  <c r="I14" i="4" s="1"/>
  <c r="H23" i="4"/>
  <c r="B48" i="4" s="1"/>
  <c r="H16" i="4"/>
  <c r="H19" i="4" s="1"/>
  <c r="I60" i="2"/>
  <c r="I62" i="2" s="1"/>
  <c r="I68" i="2" s="1"/>
  <c r="I36" i="2"/>
  <c r="I20" i="2"/>
  <c r="I26" i="1"/>
  <c r="I28" i="1" s="1"/>
  <c r="H4" i="4" s="1"/>
  <c r="H12" i="4" l="1"/>
  <c r="H14" i="4" s="1"/>
  <c r="I38" i="2"/>
  <c r="I78" i="2" s="1"/>
  <c r="I36" i="1"/>
  <c r="I64" i="1"/>
  <c r="I65" i="1" s="1"/>
  <c r="I47" i="1" l="1"/>
  <c r="I51" i="1" s="1"/>
  <c r="I53" i="1" s="1"/>
  <c r="I55" i="1" s="1"/>
  <c r="I57" i="1" s="1"/>
</calcChain>
</file>

<file path=xl/sharedStrings.xml><?xml version="1.0" encoding="utf-8"?>
<sst xmlns="http://schemas.openxmlformats.org/spreadsheetml/2006/main" count="347" uniqueCount="308">
  <si>
    <t>Non-Recurring Income/Expense</t>
  </si>
  <si>
    <t>Umsatzerlöse</t>
  </si>
  <si>
    <t>Umsatzkosten</t>
  </si>
  <si>
    <t>immaterielle Abschreibungen Umsatzkosten</t>
  </si>
  <si>
    <t>Materialkosten</t>
  </si>
  <si>
    <t xml:space="preserve">Materialaufwendungen – Materialien, Vorräte, Eigenleistung und Betriebskosten </t>
  </si>
  <si>
    <t>Eigenleistungen als Anlage verbucht</t>
  </si>
  <si>
    <t>Bestandsveränderungen</t>
  </si>
  <si>
    <t>Sonstige</t>
  </si>
  <si>
    <t>Rohergebnis</t>
  </si>
  <si>
    <t>Verwaltungs- und Vertriebskosten</t>
  </si>
  <si>
    <t>Allgemeine Vertriebs- und Verwaltungskosten</t>
  </si>
  <si>
    <t>Personalaufwendungen und damit verbundene Aufwendungen, einschließlich aktienbasierter Vergütungen, in den Vertriebs-, Verwaltungs- und allgemeinen Aufwendungen</t>
  </si>
  <si>
    <t>sonstige Verwaltungs- und Vertriebskosten</t>
  </si>
  <si>
    <t>Werbekosten</t>
  </si>
  <si>
    <t>Grundsteuer und sonstige Steuern</t>
  </si>
  <si>
    <t>Mietkosten</t>
  </si>
  <si>
    <t>Sonstige betriebliche Aufwendungen/(Erträge) - netto</t>
  </si>
  <si>
    <t>Betriebskosten - Gesamt</t>
  </si>
  <si>
    <t>Betriebsergebnis</t>
  </si>
  <si>
    <t>EBIT (operativ) - Betriebsergebnis vor Zinsen und Steuern</t>
  </si>
  <si>
    <t>Nichtbetriebliche Aufwendungen</t>
  </si>
  <si>
    <t>Zinsunabhängige Finanzerträge/(Finanzaufwendungen)</t>
  </si>
  <si>
    <t>Zinsaufwendungen – abzüglich Zinserträge</t>
  </si>
  <si>
    <t>Finanzergebnis</t>
  </si>
  <si>
    <t>Veräußerung von Sachanlagen und immateriellen Vermögenswerten – Gewinn/(Verlust)</t>
  </si>
  <si>
    <t>Ergebnis aus Beteiligungen – vor Steuern, einschließlich einmaliger Posten</t>
  </si>
  <si>
    <t xml:space="preserve">Sonstige nicht operative Erträge/(Aufwendungen) </t>
  </si>
  <si>
    <t>Normalisierter Gewinn vor Steuern</t>
  </si>
  <si>
    <t>Einmalige Erträge/(Aufwendungen) - insgesamt</t>
  </si>
  <si>
    <t>Wertminderung  – Gesamt</t>
  </si>
  <si>
    <t>Restrukturierungskosten</t>
  </si>
  <si>
    <t>Verkauf und Erwerb von Konzerngesellschaften – Gewinn/(Verlust)</t>
  </si>
  <si>
    <t>Einmalige Erträge/(Aufwendungen) -- Sonstiges - Gesamt</t>
  </si>
  <si>
    <t>Einkommen vor Steuern</t>
  </si>
  <si>
    <t>Ergebnis vor Steuern</t>
  </si>
  <si>
    <t>Steuern</t>
  </si>
  <si>
    <t>Einkommensteuer</t>
  </si>
  <si>
    <t>Jahresüberschuss nach Steuern</t>
  </si>
  <si>
    <t>Erträge/Aufwendungen nach Steuern</t>
  </si>
  <si>
    <t>Minderheitsanteile</t>
  </si>
  <si>
    <t>Außerordentliche Posten – nach Steuern – Gewinn/(Verlust)</t>
  </si>
  <si>
    <t>Ergebnis vor aufgegebenen Geschäftsbereichen und außerordentlichen Posten</t>
  </si>
  <si>
    <t>Jahresüberschuss nach Abzug der Anteile anderer Gesellschafter</t>
  </si>
  <si>
    <t>EBIT/EBITDA</t>
  </si>
  <si>
    <t>(EBITDA) Ergebnis vor Zinsen, Steuern und Abschreibungen</t>
  </si>
  <si>
    <t>Abschreibungen -- Gewinn- und Verlustrechnung</t>
  </si>
  <si>
    <t>Abschreibungen und Amortisationen</t>
  </si>
  <si>
    <t>Abschreibungsaufwand - Gesamt</t>
  </si>
  <si>
    <t>Abschreibungen - Gesamt</t>
  </si>
  <si>
    <t>Abschreibungen – Als Finanzinvestition gehaltene Immobilien</t>
  </si>
  <si>
    <t>Forschung und Entwicklung</t>
  </si>
  <si>
    <t>Forschungs- und Entwicklungskosten – als Aufwand verbucht und aktiviert - Gesamt</t>
  </si>
  <si>
    <t>Lohnkosten und damit verbundene Aufwendungen</t>
  </si>
  <si>
    <t>T-11</t>
  </si>
  <si>
    <t>T-10</t>
  </si>
  <si>
    <t>T-9</t>
  </si>
  <si>
    <t>T-8</t>
  </si>
  <si>
    <t>T-7</t>
  </si>
  <si>
    <t>T-6</t>
  </si>
  <si>
    <t>T-5</t>
  </si>
  <si>
    <t>T-4</t>
  </si>
  <si>
    <t>T-3</t>
  </si>
  <si>
    <t>T-2</t>
  </si>
  <si>
    <t>T-1</t>
  </si>
  <si>
    <t>Total Current Liabilities</t>
  </si>
  <si>
    <t>Working Capital</t>
  </si>
  <si>
    <t>Umlaufvermögen</t>
  </si>
  <si>
    <t>Barmittel und kurzfristige Anlagen</t>
  </si>
  <si>
    <t>Finanzderivate  - Kurzfristig</t>
  </si>
  <si>
    <t>Kredite und Forderungen - netto - kurzfristig</t>
  </si>
  <si>
    <t>Forderungen aus Lieferungen und Leistungen</t>
  </si>
  <si>
    <t>Kredite - kurzfristig</t>
  </si>
  <si>
    <t>Einkommensteuer - Forderungen - kurzfristig</t>
  </si>
  <si>
    <t>Sonstige Forderungen - Gesamt</t>
  </si>
  <si>
    <t>Vorräte  - Gesamt</t>
  </si>
  <si>
    <t>Inventar - In Arbeit</t>
  </si>
  <si>
    <t>Inventar - Rohstoffe</t>
  </si>
  <si>
    <t>Inventar - Fertigwaren</t>
  </si>
  <si>
    <t>Inventar - Sonstige - Gesamt</t>
  </si>
  <si>
    <t>Vorauszahlungen - kurzfristig</t>
  </si>
  <si>
    <t>Zur Veräußerung gehaltene Vermögenswerte/aufgegebene Geschäftsbereiche - kurzfristig</t>
  </si>
  <si>
    <t>Sonstige kurzfristige Vermögenswerte - Gesamt</t>
  </si>
  <si>
    <t>Umlaufvermögen - Gesamt</t>
  </si>
  <si>
    <t>Langfristige Vermögenswerte</t>
  </si>
  <si>
    <t>Aktiva</t>
  </si>
  <si>
    <t>Anlagen - Langfristig</t>
  </si>
  <si>
    <t>Beteiligungen an assoziierten Unternehmen, Joint Ventures und nicht konsolidierten Tochterunternehmen</t>
  </si>
  <si>
    <t>Forderungen und Kredite - langfristig</t>
  </si>
  <si>
    <t>Finanzderivate - langfristig</t>
  </si>
  <si>
    <t>Sachanlagen - netto - Gesamt</t>
  </si>
  <si>
    <t>Sachanlagen – Kumulierte Abschreibungen und Wertminderungen – Gesamt</t>
  </si>
  <si>
    <t>Sachanlagen - ohne vermietete Vermögenswerte</t>
  </si>
  <si>
    <t>Sonstige langfristige Vermögenswerte – Gesamt</t>
  </si>
  <si>
    <t xml:space="preserve">Immaterielle Vermögenswerte – Gesamt </t>
  </si>
  <si>
    <t xml:space="preserve">Goodwill/Kostenüberschuss gegenüber den erworbenen Vermögenswerten </t>
  </si>
  <si>
    <t>Immaterielle Vermögenswerte – ohne Goodwill</t>
  </si>
  <si>
    <t>Forschungs- und Entwicklungskosten</t>
  </si>
  <si>
    <t>Lizenzen, Franchisen, Urheberrechte, Eigentumsrechte, Prototypen, vertragliche Rechte, Modelle und Designs</t>
  </si>
  <si>
    <t xml:space="preserve">Immaterielle Vermögenswerte – Sonstige </t>
  </si>
  <si>
    <t>Langfristige Vermögenswerte - Gesamt</t>
  </si>
  <si>
    <t>Gesamtvermögen</t>
  </si>
  <si>
    <t>Kurzfristige Verbindlichkeiten</t>
  </si>
  <si>
    <t>Passiva</t>
  </si>
  <si>
    <t>Kurzfristige Verbindlichkeiten und kurzfristiger Anteil der langfristigen Verbindlichkeiten</t>
  </si>
  <si>
    <t>Derivative Verbindlichkeiten- kurzfristig</t>
  </si>
  <si>
    <t>Zur Veräußerung gehaltene Verbindlichkeiten/aufgegebene Geschäftsbereiche – kurzfristig</t>
  </si>
  <si>
    <t>Einkommensteuer – Verbindlichkeit – kurzfristig</t>
  </si>
  <si>
    <t>Sonstige kurzfristige Verbindlichkeiten – Gesamt</t>
  </si>
  <si>
    <t>Langfristige Verbindlichkeiten</t>
  </si>
  <si>
    <t>Schulden – langfristig – insgesamt</t>
  </si>
  <si>
    <t>Langfristige Verbindlichkeiten ohne aktivierte Leasingverträge</t>
  </si>
  <si>
    <t>Verpflichtungen aus Finanzierungsleasing – langfristig</t>
  </si>
  <si>
    <t>Derivative Verbindlichkeiten - Langfristig</t>
  </si>
  <si>
    <t>Latente Steuern und Investitionssteuergutschriften – langfristig</t>
  </si>
  <si>
    <t>Sonstige langfristige Verbindlichkeiten – Gesamt</t>
  </si>
  <si>
    <t>Rückstellungen – langfristig</t>
  </si>
  <si>
    <t>Sonstige langfristige Verbindlichkeiten</t>
  </si>
  <si>
    <t>Gesamtverbindlichkeiten</t>
  </si>
  <si>
    <t>Langfristige Verbindlichkeiten insgesamt</t>
  </si>
  <si>
    <t>Eigenkapital</t>
  </si>
  <si>
    <t>Eigenkapital – den Anteilseignern der Muttergesellschaft zuzurechnen – insgesamt</t>
  </si>
  <si>
    <t>Minderheitsanteile – Eigenkapital</t>
  </si>
  <si>
    <t>Gesamtverbindlichkeiten und Eigenkapital</t>
  </si>
  <si>
    <t>Eigenkapital - Gesamt</t>
  </si>
  <si>
    <t>Nettoschulden</t>
  </si>
  <si>
    <t>Schulden - Gesamt</t>
  </si>
  <si>
    <t>Schulden</t>
  </si>
  <si>
    <t>Aktueller Stichtag</t>
  </si>
  <si>
    <t>Free Cashflow</t>
  </si>
  <si>
    <t>Abschreibungen</t>
  </si>
  <si>
    <t>Veränderung Rückstellungen</t>
  </si>
  <si>
    <t>Veränderung Vorräte</t>
  </si>
  <si>
    <t>Veränderung Working Capital</t>
  </si>
  <si>
    <t>Operativer Cash Flow</t>
  </si>
  <si>
    <t>Investitionen</t>
  </si>
  <si>
    <t>EBIT</t>
  </si>
  <si>
    <t>Einkommenssteuer</t>
  </si>
  <si>
    <t>Verbindlichkeiten aus Lieferungen und Leistungen</t>
  </si>
  <si>
    <t>Amortisation</t>
  </si>
  <si>
    <t>Depreciation</t>
  </si>
  <si>
    <t>Abschreibung</t>
  </si>
  <si>
    <t>Vorräte</t>
  </si>
  <si>
    <t>Veränderung Forderungen Lieferungen und Leistungen</t>
  </si>
  <si>
    <t>Veränderung Verbindlichkeiten Lieferungen und Leistungen</t>
  </si>
  <si>
    <t>Barmittel und kurzfristige Wertanlagen</t>
  </si>
  <si>
    <t>Verbindlichkeiten gegenüber Kreditinstituten</t>
  </si>
  <si>
    <t>T+1</t>
  </si>
  <si>
    <t>T+2</t>
  </si>
  <si>
    <t>T+3</t>
  </si>
  <si>
    <t>T+4</t>
  </si>
  <si>
    <t>T+5</t>
  </si>
  <si>
    <t>Ewig</t>
  </si>
  <si>
    <t>WACC</t>
  </si>
  <si>
    <t>Wachstumsabschlag</t>
  </si>
  <si>
    <t>WACC ewige Rente</t>
  </si>
  <si>
    <t>Diskontfaktor</t>
  </si>
  <si>
    <t>Barwerte</t>
  </si>
  <si>
    <t>Equity Value</t>
  </si>
  <si>
    <t>Kapitalkostenstruktur</t>
  </si>
  <si>
    <t>Basiszins</t>
  </si>
  <si>
    <t>Marktrisikoprämie</t>
  </si>
  <si>
    <t>Beta Risikofaktor</t>
  </si>
  <si>
    <t>Eigenkapitalkosten</t>
  </si>
  <si>
    <t>Fremdkapitalkosten</t>
  </si>
  <si>
    <t>Fremdkapitalkosten -
Vor Steuern</t>
  </si>
  <si>
    <t>Steuerschild (Tax-Shield)</t>
  </si>
  <si>
    <t>Eigenkapitalquote</t>
  </si>
  <si>
    <t>Fremdkapitalquote</t>
  </si>
  <si>
    <t>Steuersatz</t>
  </si>
  <si>
    <t>Gesamtkapitalkosten (WACC)</t>
  </si>
  <si>
    <t>Wachstum Ewig</t>
  </si>
  <si>
    <t>Enterprise Value</t>
  </si>
  <si>
    <t>Zinsaufwendungen</t>
  </si>
  <si>
    <t>Revenues</t>
  </si>
  <si>
    <t>Revenue from Goods &amp; Services</t>
  </si>
  <si>
    <t>Operating Expenses</t>
  </si>
  <si>
    <t>Cost of Operating Revenue</t>
  </si>
  <si>
    <t>Amortization in Cost of Revenues</t>
  </si>
  <si>
    <t>Depreciation in Cost of Revenues</t>
  </si>
  <si>
    <t>Material Expenses</t>
  </si>
  <si>
    <t>Own Work Capitalized</t>
  </si>
  <si>
    <t>Changes in Inventory</t>
  </si>
  <si>
    <t>Gross Profit - Industrials/Property - Total</t>
  </si>
  <si>
    <t>Amortisation Umsatzkosten</t>
  </si>
  <si>
    <t>Other</t>
  </si>
  <si>
    <t>Material Expenses - Materials, Inventory, Own Work &amp; Utility</t>
  </si>
  <si>
    <t>Selling, General &amp; Administrative Expenses - Total</t>
  </si>
  <si>
    <t>Selling, General &amp; Administrative Expenses - Unclassified</t>
  </si>
  <si>
    <t>Labor &amp; Related Expenses including Stock-Based Compensation in Selling, General &amp; Administrative Expenses</t>
  </si>
  <si>
    <t>Selling, General &amp; Administrative Expenses - Other - Total</t>
  </si>
  <si>
    <t>Advertising Expense</t>
  </si>
  <si>
    <t>Property &amp; Other Taxes</t>
  </si>
  <si>
    <t>Rental Expense</t>
  </si>
  <si>
    <t>Other Operating Expense/(Income) - Net</t>
  </si>
  <si>
    <t>Operating Expenses - Total</t>
  </si>
  <si>
    <t>Operating Profit before Non-Recurring Income/Expense</t>
  </si>
  <si>
    <t>Financing Income/(Expense) - Net - Total</t>
  </si>
  <si>
    <t>Interest Expense - Net of (Interest Income)</t>
  </si>
  <si>
    <t>Non-Interest Financial Income/(Expense) - Total</t>
  </si>
  <si>
    <t>Sale of Tangible &amp; Intangible Fixed Assets - Gain/(Loss)</t>
  </si>
  <si>
    <t>Equity Earnings/(Loss) - before Taxes including Non-Recurring</t>
  </si>
  <si>
    <t>Other Non-Operating Income/(Expense) - Total</t>
  </si>
  <si>
    <t>Normalized Pre-tax Profit</t>
  </si>
  <si>
    <t>Interest Expense</t>
  </si>
  <si>
    <t>Non-Recurring Income/(Expense) - Total</t>
  </si>
  <si>
    <t>Impairment - Tangible &amp; Intangible Fixed Assets</t>
  </si>
  <si>
    <t>Restructuring Charges</t>
  </si>
  <si>
    <t>Derivatives - Hedging - Gain/(Loss)</t>
  </si>
  <si>
    <t>Sale &amp; Acquisition of Group Companies - Gain/(Loss)</t>
  </si>
  <si>
    <t>Non-Recurring Income/(Expense) - Other - Total</t>
  </si>
  <si>
    <t>Derivate (Gewinn/Verlust)</t>
  </si>
  <si>
    <t>Derivate (Gewinn/Verlust) - Ineffektiv</t>
  </si>
  <si>
    <t>Derivatives - Hedging - Ineffective Gain/(Loss)</t>
  </si>
  <si>
    <t>Income before Taxes</t>
  </si>
  <si>
    <t>Income Taxes</t>
  </si>
  <si>
    <t>Net Income After Tax</t>
  </si>
  <si>
    <t>Net Income after Tax</t>
  </si>
  <si>
    <t>After Tax Income/Expense</t>
  </si>
  <si>
    <t>Income before Discontinued Operations &amp; Extraordinary Items</t>
  </si>
  <si>
    <t>Extraordinary Activities - after Tax - Gain/(Loss)</t>
  </si>
  <si>
    <t>Net Income before Minority Interest</t>
  </si>
  <si>
    <t>Minority Interest</t>
  </si>
  <si>
    <t>Net Income after Minority Interest</t>
  </si>
  <si>
    <t>Depreciation/Amortization - Income Statement</t>
  </si>
  <si>
    <t>Depreciation - Investment Property - Supplemental</t>
  </si>
  <si>
    <t>Depreciation &amp; Amortization - Supplemental</t>
  </si>
  <si>
    <t>Depreciation Expense - Total - Supplemental</t>
  </si>
  <si>
    <t>Amortization - Total - Supplemental</t>
  </si>
  <si>
    <t>Research &amp; Development</t>
  </si>
  <si>
    <t>Research &amp; Development Expense - Expensed &amp; Capitalized - Total - Supplemental</t>
  </si>
  <si>
    <t>Labor &amp; Related Expenses</t>
  </si>
  <si>
    <t>Labor &amp; Related Expenses - Total</t>
  </si>
  <si>
    <t>Current Assets</t>
  </si>
  <si>
    <t>Cash &amp; Short-Term Investments</t>
  </si>
  <si>
    <t>Derivative Financial Instruments - Hedging - Short-Term</t>
  </si>
  <si>
    <t>Loans &amp; Receivables - Net - Short-Term</t>
  </si>
  <si>
    <t>Trade Accounts &amp; Trade Notes Receivable - Net</t>
  </si>
  <si>
    <t>Loans - Short-Term</t>
  </si>
  <si>
    <t>Income Tax - Receivables - Short-Term</t>
  </si>
  <si>
    <t>Receivables - Other - Total</t>
  </si>
  <si>
    <t>Inventories - Total</t>
  </si>
  <si>
    <t>Inventories - Raw Materials</t>
  </si>
  <si>
    <t>Inventories - Work in Progress</t>
  </si>
  <si>
    <t>Inventories - Finished Goods</t>
  </si>
  <si>
    <t>Inventories - Other - Total</t>
  </si>
  <si>
    <t>Prepaid Expenses - Short-Term</t>
  </si>
  <si>
    <t>Assets Held for Sale/Discontinued Operations - Short-Term</t>
  </si>
  <si>
    <t>Other Current Assets - Total</t>
  </si>
  <si>
    <t>Total Current Assets</t>
  </si>
  <si>
    <t>Non-Current Assets</t>
  </si>
  <si>
    <t>Investments - Long-Term</t>
  </si>
  <si>
    <t>Investments in Associates, Joint Ventures and Unconsolidated Subsidiaries</t>
  </si>
  <si>
    <t>Receivables &amp; Loans - Long-Term</t>
  </si>
  <si>
    <t>Derivative Financial Instruments - Hedging - Long-Term</t>
  </si>
  <si>
    <t>Property, Plant &amp; Equipment - Net - Total</t>
  </si>
  <si>
    <t>Property, Plant &amp; Equipment - Gross - Total</t>
  </si>
  <si>
    <t>Property, Plant &amp; Equipment - Accumulated Depreciation &amp; Impairment - Total</t>
  </si>
  <si>
    <t>Other Non-Current Assets - Total</t>
  </si>
  <si>
    <t>Intangible Assets - Total - Net</t>
  </si>
  <si>
    <t>Goodwill/Cost in Excess of Assets Purchased - Net</t>
  </si>
  <si>
    <t>Intangible Assets - excluding Goodwill - Net - Total</t>
  </si>
  <si>
    <t>Research &amp; Development Costs - Net</t>
  </si>
  <si>
    <t>Licenses, Franchises, Copyrights, Property Rights, Prototypes, Contract Based, Models &amp; Designs - Net</t>
  </si>
  <si>
    <t>Intangible Assets - Other - Net</t>
  </si>
  <si>
    <t>Total Non-Current Assets</t>
  </si>
  <si>
    <t>Total Assets</t>
  </si>
  <si>
    <t>Current Liabilities</t>
  </si>
  <si>
    <t>Trade Accounts Payable &amp; Accruals - Short-Term</t>
  </si>
  <si>
    <t>Short-Term Debt &amp; Current Portion of Long-Term Debt</t>
  </si>
  <si>
    <t>Derivative Liabilities - Hedging - Short-Term</t>
  </si>
  <si>
    <t>Liabilities Held for Sale/Discontinued Operations - Short-Term</t>
  </si>
  <si>
    <t>Income Taxes - Payable - Short-Term</t>
  </si>
  <si>
    <t>Other Current Liabilities - Total</t>
  </si>
  <si>
    <t>Provisions - Short-Term</t>
  </si>
  <si>
    <t>Other Current Liabilities</t>
  </si>
  <si>
    <t>Rückstellungen – kurzfristig</t>
  </si>
  <si>
    <t xml:space="preserve">Sonstige kurzfristige Verbindlichkeiten </t>
  </si>
  <si>
    <t>Non-Current Liabilities</t>
  </si>
  <si>
    <t>Debt - Long-Term - Total</t>
  </si>
  <si>
    <t>Long-Term Debt excluding Capitalized Leases</t>
  </si>
  <si>
    <t>Capitalized Lease Obligations - Long-Term</t>
  </si>
  <si>
    <t>Derivative Liabilities - Hedging - Long-Term</t>
  </si>
  <si>
    <t>Deferred Tax &amp; Investment Tax Credits - Long-Term</t>
  </si>
  <si>
    <t>Other Non-Current Liabilities - Total</t>
  </si>
  <si>
    <t>Provisions - Long-Term</t>
  </si>
  <si>
    <t>Other Non-Current Liabilities</t>
  </si>
  <si>
    <t>Total Non-Current Liabilities</t>
  </si>
  <si>
    <t>Total Liabilities</t>
  </si>
  <si>
    <t>Shareholders' Equity</t>
  </si>
  <si>
    <t>Shareholders' Equity - Attributable to Parent Shareholders - Total</t>
  </si>
  <si>
    <t>Minority Interest - Equity</t>
  </si>
  <si>
    <t>Total Shareholders' Equity - including Minority Interest &amp; Hybrid Debt</t>
  </si>
  <si>
    <t>Total Liabilities &amp; Shareholders' Equity</t>
  </si>
  <si>
    <t>Total Liabilities &amp; Equity</t>
  </si>
  <si>
    <t>Debt Related</t>
  </si>
  <si>
    <t>Net Debt</t>
  </si>
  <si>
    <t>Debt - Total</t>
  </si>
  <si>
    <t>Capital Expenditures (Investitionen)</t>
  </si>
  <si>
    <t>Capital Expenditures - Total</t>
  </si>
  <si>
    <t>Depreciation - Total</t>
  </si>
  <si>
    <t>Total Depreciation and Amortisation</t>
  </si>
  <si>
    <t>Income Statement - Correct if line equals 0</t>
  </si>
  <si>
    <t>Bilanz - Korrekt wenn Zeile gleich 0</t>
  </si>
  <si>
    <t>Field Name</t>
  </si>
  <si>
    <t>Provisions - Total</t>
  </si>
  <si>
    <t>Rückstellungen - Gesamt</t>
  </si>
  <si>
    <t>Kontobezeichnung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</si>
</sst>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;[Red]#,##0"/>
    <numFmt numFmtId="166" formatCode="#,##0_ ;[Red]\-#,##0\ "/>
    <numFmt numFmtId="167" formatCode="0.00_ ;[Red]\-0.00\ "/>
    <numFmt numFmtId="168" formatCode="_(* #,##0_);_(* \(#,##0\);_(* &quot;-&quot;_);@_)"/>
    <numFmt numFmtId="169" formatCode="[$-407]mmm/\ yy;@"/>
  </numFmts>
  <fonts count="16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3" tint="0.499984740745262"/>
      <name val="Calibri"/>
      <family val="2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4" tint="0.3999755851924192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theme="3" tint="0.499984740745262"/>
      <name val="Aptos Display"/>
      <family val="2"/>
      <scheme val="maj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B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D0C2"/>
        <bgColor rgb="FFD5D8DB"/>
      </patternFill>
    </fill>
    <fill>
      <patternFill patternType="solid">
        <fgColor rgb="FFC6D0C2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D5D8DB"/>
      </left>
      <right style="thin">
        <color rgb="FFD5D8DB"/>
      </right>
      <top style="thin">
        <color rgb="FFD5D8DB"/>
      </top>
      <bottom style="thin">
        <color rgb="FFD5D8DB"/>
      </bottom>
      <diagonal/>
    </border>
    <border>
      <left style="thin">
        <color rgb="FFD5D8DB"/>
      </left>
      <right style="thin">
        <color rgb="FFD5D8DB"/>
      </right>
      <top style="thin">
        <color rgb="FFD5D8DB"/>
      </top>
      <bottom/>
      <diagonal/>
    </border>
    <border>
      <left style="thin">
        <color rgb="FFD5D8DB"/>
      </left>
      <right style="thin">
        <color rgb="FFD5D8DB"/>
      </right>
      <top/>
      <bottom style="thin">
        <color rgb="FFD5D8DB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168" fontId="5" fillId="0" borderId="4" applyNumberFormat="0" applyFill="0" applyAlignment="0" applyProtection="0"/>
    <xf numFmtId="169" fontId="5" fillId="0" borderId="5" applyNumberFormat="0" applyFill="0" applyAlignment="0" applyProtection="0"/>
  </cellStyleXfs>
  <cellXfs count="9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0" fontId="6" fillId="5" borderId="0" xfId="0" applyFont="1" applyFill="1"/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3" fontId="6" fillId="0" borderId="0" xfId="0" applyNumberFormat="1" applyFont="1"/>
    <xf numFmtId="49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165" fontId="7" fillId="0" borderId="0" xfId="0" applyNumberFormat="1" applyFont="1"/>
    <xf numFmtId="0" fontId="10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2"/>
    </xf>
    <xf numFmtId="4" fontId="11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4"/>
    </xf>
    <xf numFmtId="0" fontId="9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6" fillId="4" borderId="0" xfId="0" applyFont="1" applyFill="1" applyAlignment="1">
      <alignment horizontal="center"/>
    </xf>
    <xf numFmtId="0" fontId="11" fillId="2" borderId="0" xfId="0" applyFont="1" applyFill="1"/>
    <xf numFmtId="166" fontId="7" fillId="0" borderId="0" xfId="0" applyNumberFormat="1" applyFont="1"/>
    <xf numFmtId="0" fontId="10" fillId="2" borderId="1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 indent="4"/>
    </xf>
    <xf numFmtId="164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 indent="6"/>
    </xf>
    <xf numFmtId="3" fontId="11" fillId="2" borderId="1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 indent="6"/>
    </xf>
    <xf numFmtId="0" fontId="10" fillId="0" borderId="2" xfId="0" applyFont="1" applyBorder="1" applyAlignment="1">
      <alignment horizontal="left" vertical="center" wrapText="1" indent="6"/>
    </xf>
    <xf numFmtId="3" fontId="11" fillId="0" borderId="2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7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6" fillId="4" borderId="0" xfId="0" applyFont="1" applyFill="1" applyAlignment="1">
      <alignment horizontal="right" wrapText="1"/>
    </xf>
    <xf numFmtId="10" fontId="6" fillId="0" borderId="0" xfId="0" applyNumberFormat="1" applyFont="1"/>
    <xf numFmtId="10" fontId="7" fillId="0" borderId="0" xfId="0" applyNumberFormat="1" applyFont="1"/>
    <xf numFmtId="0" fontId="6" fillId="0" borderId="0" xfId="0" applyFont="1" applyAlignment="1">
      <alignment wrapText="1"/>
    </xf>
    <xf numFmtId="9" fontId="6" fillId="0" borderId="0" xfId="0" applyNumberFormat="1" applyFont="1"/>
    <xf numFmtId="0" fontId="2" fillId="0" borderId="1" xfId="0" applyFont="1" applyBorder="1" applyAlignment="1">
      <alignment vertical="center"/>
    </xf>
    <xf numFmtId="0" fontId="6" fillId="5" borderId="0" xfId="0" applyFont="1" applyFill="1" applyAlignment="1">
      <alignment horizontal="center"/>
    </xf>
    <xf numFmtId="0" fontId="10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wrapText="1"/>
    </xf>
    <xf numFmtId="0" fontId="6" fillId="7" borderId="0" xfId="0" applyFont="1" applyFill="1"/>
    <xf numFmtId="0" fontId="9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10" fontId="11" fillId="0" borderId="0" xfId="0" applyNumberFormat="1" applyFont="1"/>
    <xf numFmtId="9" fontId="11" fillId="0" borderId="0" xfId="0" applyNumberFormat="1" applyFont="1"/>
    <xf numFmtId="0" fontId="11" fillId="0" borderId="0" xfId="0" applyFont="1"/>
    <xf numFmtId="0" fontId="14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/>
    </xf>
    <xf numFmtId="0" fontId="14" fillId="8" borderId="1" xfId="0" applyFont="1" applyFill="1" applyBorder="1" applyAlignment="1">
      <alignment horizontal="left" vertical="center" wrapText="1" indent="2"/>
    </xf>
    <xf numFmtId="0" fontId="15" fillId="8" borderId="1" xfId="0" applyFont="1" applyFill="1" applyBorder="1" applyAlignment="1">
      <alignment horizontal="left" vertical="center" wrapText="1" indent="2"/>
    </xf>
    <xf numFmtId="0" fontId="14" fillId="8" borderId="0" xfId="0" applyFont="1" applyFill="1"/>
  </cellXfs>
  <cellStyles count="3">
    <cellStyle name="Smart Subtotal" xfId="1" xr:uid="{0ABD386B-5D0B-41D1-AE6D-82BE6752E963}"/>
    <cellStyle name="Smart Total" xfId="2" xr:uid="{63AA21DD-CE85-4BEF-9303-0C2F852BF6F1}"/>
    <cellStyle name="Standard" xfId="0" builtinId="0"/>
  </cellStyles>
  <dxfs count="0"/>
  <tableStyles count="0" defaultTableStyle="TableStyleMedium2" defaultPivotStyle="PivotStyleLight16"/>
  <colors>
    <mruColors>
      <color rgb="FFC6D0C2"/>
      <color rgb="FFDAB000"/>
      <color rgb="FFFB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64D5-C870-4543-AC00-85A55983DF42}">
  <dimension ref="B15:R15"/>
  <sheetViews>
    <sheetView topLeftCell="B1" workbookViewId="0">
      <selection activeCell="F12" sqref="F12"/>
    </sheetView>
  </sheetViews>
  <sheetFormatPr baseColWidth="10" defaultRowHeight="14.4" x14ac:dyDescent="0.3"/>
  <cols>
    <col min="1" max="16384" width="11.5546875" style="11"/>
  </cols>
  <sheetData>
    <row r="15" spans="2:18" ht="28.8" x14ac:dyDescent="0.3">
      <c r="B15" s="9" t="s">
        <v>128</v>
      </c>
      <c r="C15" s="10" t="s">
        <v>64</v>
      </c>
      <c r="D15" s="10" t="s">
        <v>63</v>
      </c>
      <c r="E15" s="10" t="s">
        <v>62</v>
      </c>
      <c r="F15" s="10" t="s">
        <v>61</v>
      </c>
      <c r="G15" s="10" t="s">
        <v>60</v>
      </c>
      <c r="H15" s="10" t="s">
        <v>59</v>
      </c>
      <c r="I15" s="10" t="s">
        <v>58</v>
      </c>
      <c r="J15" s="10" t="s">
        <v>57</v>
      </c>
      <c r="K15" s="10" t="s">
        <v>56</v>
      </c>
      <c r="L15" s="10" t="s">
        <v>55</v>
      </c>
      <c r="M15" s="9" t="s">
        <v>54</v>
      </c>
      <c r="N15" s="39" t="s">
        <v>151</v>
      </c>
      <c r="O15" s="39" t="s">
        <v>150</v>
      </c>
      <c r="P15" s="39" t="s">
        <v>149</v>
      </c>
      <c r="Q15" s="39" t="s">
        <v>148</v>
      </c>
      <c r="R15" s="39" t="s">
        <v>147</v>
      </c>
    </row>
  </sheetData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6D33-72BD-48FE-9974-912EC15C3306}">
  <dimension ref="A3:T69"/>
  <sheetViews>
    <sheetView workbookViewId="0">
      <selection activeCell="G72" sqref="G72"/>
    </sheetView>
  </sheetViews>
  <sheetFormatPr baseColWidth="10" defaultRowHeight="14.4" x14ac:dyDescent="0.3"/>
  <cols>
    <col min="1" max="1" width="12.77734375" style="11" customWidth="1"/>
    <col min="2" max="2" width="13" style="11" customWidth="1"/>
    <col min="3" max="3" width="14.5546875" style="11" customWidth="1"/>
    <col min="4" max="4" width="15.21875" style="11" customWidth="1"/>
    <col min="5" max="5" width="16.109375" style="11" customWidth="1"/>
    <col min="6" max="6" width="13.44140625" style="11" customWidth="1"/>
    <col min="7" max="7" width="42.88671875" style="11" customWidth="1"/>
    <col min="8" max="8" width="36.21875" style="11" customWidth="1"/>
    <col min="9" max="16384" width="11.5546875" style="11"/>
  </cols>
  <sheetData>
    <row r="3" spans="1:20" ht="28.8" x14ac:dyDescent="0.3">
      <c r="A3" s="39" t="s">
        <v>152</v>
      </c>
      <c r="B3" s="7" t="str">
        <f>Legende!N15</f>
        <v>T+5</v>
      </c>
      <c r="C3" s="7" t="str">
        <f>Legende!O15</f>
        <v>T+4</v>
      </c>
      <c r="D3" s="7" t="str">
        <f>Legende!P15</f>
        <v>T+3</v>
      </c>
      <c r="E3" s="7" t="str">
        <f>Legende!Q15</f>
        <v>T+2</v>
      </c>
      <c r="F3" s="7" t="str">
        <f>Legende!R15</f>
        <v>T+1</v>
      </c>
      <c r="G3" s="8" t="s">
        <v>307</v>
      </c>
      <c r="H3" s="63" t="s">
        <v>304</v>
      </c>
      <c r="I3" s="9" t="str">
        <f>Legende!B15</f>
        <v>Aktueller Stichtag</v>
      </c>
      <c r="J3" s="10" t="str">
        <f>Legende!C15</f>
        <v>T-1</v>
      </c>
      <c r="K3" s="10" t="str">
        <f>Legende!D15</f>
        <v>T-2</v>
      </c>
      <c r="L3" s="10" t="str">
        <f>Legende!E15</f>
        <v>T-3</v>
      </c>
      <c r="M3" s="10" t="str">
        <f>Legende!F15</f>
        <v>T-4</v>
      </c>
      <c r="N3" s="10" t="str">
        <f>Legende!G15</f>
        <v>T-5</v>
      </c>
      <c r="O3" s="10" t="str">
        <f>Legende!H15</f>
        <v>T-6</v>
      </c>
      <c r="P3" s="10" t="str">
        <f>Legende!I15</f>
        <v>T-7</v>
      </c>
      <c r="Q3" s="10" t="str">
        <f>Legende!J15</f>
        <v>T-8</v>
      </c>
      <c r="R3" s="10" t="str">
        <f>Legende!K15</f>
        <v>T-9</v>
      </c>
      <c r="S3" s="10" t="str">
        <f>Legende!L15</f>
        <v>T-10</v>
      </c>
      <c r="T3" s="9" t="str">
        <f>Legende!M15</f>
        <v>T-11</v>
      </c>
    </row>
    <row r="4" spans="1:20" x14ac:dyDescent="0.3">
      <c r="A4" s="76"/>
      <c r="B4" s="76"/>
      <c r="C4" s="76"/>
      <c r="D4" s="76"/>
      <c r="E4" s="76"/>
      <c r="F4" s="76"/>
      <c r="G4" s="76" t="s">
        <v>1</v>
      </c>
      <c r="H4" s="77" t="s">
        <v>174</v>
      </c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1:20" x14ac:dyDescent="0.3">
      <c r="A5" s="25"/>
      <c r="B5" s="25">
        <f>C5*Parameterschätzung!B2</f>
        <v>0</v>
      </c>
      <c r="C5" s="25">
        <f>D5*Parameterschätzung!C2</f>
        <v>0</v>
      </c>
      <c r="D5" s="25">
        <f>E5*Parameterschätzung!D2</f>
        <v>0</v>
      </c>
      <c r="E5" s="25">
        <f>F5*Parameterschätzung!E2</f>
        <v>0</v>
      </c>
      <c r="F5" s="75">
        <f>MEDIAN(I5:N5)*Parameterschätzung!F2</f>
        <v>0</v>
      </c>
      <c r="G5" s="86" t="s">
        <v>1</v>
      </c>
      <c r="H5" s="87" t="s">
        <v>175</v>
      </c>
      <c r="I5" s="26">
        <v>0</v>
      </c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26">
        <v>6</v>
      </c>
      <c r="P5" s="26">
        <v>7</v>
      </c>
      <c r="Q5" s="26">
        <v>8</v>
      </c>
      <c r="R5" s="26">
        <v>9</v>
      </c>
      <c r="S5" s="26">
        <v>10</v>
      </c>
      <c r="T5" s="26">
        <v>11</v>
      </c>
    </row>
    <row r="6" spans="1:20" x14ac:dyDescent="0.3">
      <c r="A6" s="25"/>
      <c r="B6" s="25"/>
      <c r="C6" s="25"/>
      <c r="D6" s="25"/>
      <c r="E6" s="25"/>
      <c r="F6" s="25"/>
      <c r="G6" s="25"/>
      <c r="H6" s="64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x14ac:dyDescent="0.3">
      <c r="A7" s="76"/>
      <c r="B7" s="76"/>
      <c r="C7" s="76"/>
      <c r="D7" s="76"/>
      <c r="E7" s="76"/>
      <c r="F7" s="76"/>
      <c r="G7" s="76" t="s">
        <v>2</v>
      </c>
      <c r="H7" s="77" t="s">
        <v>176</v>
      </c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spans="1:20" x14ac:dyDescent="0.3">
      <c r="A8" s="42"/>
      <c r="B8" s="42">
        <f>C8*Parameterschätzung!B3</f>
        <v>0</v>
      </c>
      <c r="C8" s="42">
        <f>D8*Parameterschätzung!C3</f>
        <v>0</v>
      </c>
      <c r="D8" s="42">
        <f>E8*Parameterschätzung!D3</f>
        <v>0</v>
      </c>
      <c r="E8" s="42">
        <f>F8*Parameterschätzung!E3</f>
        <v>0</v>
      </c>
      <c r="F8" s="75">
        <f>MEDIAN(I8:N8)*Parameterschätzung!F3</f>
        <v>0</v>
      </c>
      <c r="G8" s="86" t="s">
        <v>2</v>
      </c>
      <c r="H8" s="87" t="s">
        <v>177</v>
      </c>
      <c r="I8" s="43">
        <f>I9+I10+I11</f>
        <v>0</v>
      </c>
      <c r="J8" s="43">
        <f t="shared" ref="J8:T8" si="0">J9+J10+J11</f>
        <v>0</v>
      </c>
      <c r="K8" s="43">
        <f t="shared" si="0"/>
        <v>0</v>
      </c>
      <c r="L8" s="43">
        <f t="shared" si="0"/>
        <v>0</v>
      </c>
      <c r="M8" s="43">
        <f t="shared" si="0"/>
        <v>0</v>
      </c>
      <c r="N8" s="43">
        <f t="shared" si="0"/>
        <v>0</v>
      </c>
      <c r="O8" s="43">
        <f t="shared" si="0"/>
        <v>0</v>
      </c>
      <c r="P8" s="43">
        <f t="shared" si="0"/>
        <v>0</v>
      </c>
      <c r="Q8" s="43">
        <f t="shared" si="0"/>
        <v>0</v>
      </c>
      <c r="R8" s="43">
        <f t="shared" si="0"/>
        <v>0</v>
      </c>
      <c r="S8" s="43">
        <f t="shared" si="0"/>
        <v>0</v>
      </c>
      <c r="T8" s="43">
        <f t="shared" si="0"/>
        <v>0</v>
      </c>
    </row>
    <row r="9" spans="1:20" x14ac:dyDescent="0.3">
      <c r="A9" s="44"/>
      <c r="B9" s="44"/>
      <c r="C9" s="44"/>
      <c r="D9" s="44"/>
      <c r="E9" s="44"/>
      <c r="F9" s="44"/>
      <c r="G9" s="44" t="s">
        <v>184</v>
      </c>
      <c r="H9" s="67" t="s">
        <v>178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</row>
    <row r="10" spans="1:20" x14ac:dyDescent="0.3">
      <c r="A10" s="44"/>
      <c r="B10" s="44"/>
      <c r="C10" s="44"/>
      <c r="D10" s="44"/>
      <c r="E10" s="44"/>
      <c r="F10" s="44"/>
      <c r="G10" s="44" t="s">
        <v>3</v>
      </c>
      <c r="H10" s="67" t="s">
        <v>179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</row>
    <row r="11" spans="1:20" x14ac:dyDescent="0.3">
      <c r="A11" s="44"/>
      <c r="B11" s="44"/>
      <c r="C11" s="44"/>
      <c r="D11" s="44"/>
      <c r="E11" s="44"/>
      <c r="F11" s="44"/>
      <c r="G11" s="44" t="s">
        <v>4</v>
      </c>
      <c r="H11" s="67" t="s">
        <v>180</v>
      </c>
      <c r="I11" s="43">
        <f>I12+I13</f>
        <v>0</v>
      </c>
      <c r="J11" s="43">
        <f t="shared" ref="J11:T11" si="1">J12+J13</f>
        <v>0</v>
      </c>
      <c r="K11" s="43">
        <f t="shared" si="1"/>
        <v>0</v>
      </c>
      <c r="L11" s="43">
        <f t="shared" si="1"/>
        <v>0</v>
      </c>
      <c r="M11" s="43">
        <f t="shared" si="1"/>
        <v>0</v>
      </c>
      <c r="N11" s="43">
        <f t="shared" si="1"/>
        <v>0</v>
      </c>
      <c r="O11" s="43">
        <f t="shared" si="1"/>
        <v>0</v>
      </c>
      <c r="P11" s="43">
        <f t="shared" si="1"/>
        <v>0</v>
      </c>
      <c r="Q11" s="43">
        <f t="shared" si="1"/>
        <v>0</v>
      </c>
      <c r="R11" s="43">
        <f t="shared" si="1"/>
        <v>0</v>
      </c>
      <c r="S11" s="43">
        <f t="shared" si="1"/>
        <v>0</v>
      </c>
      <c r="T11" s="43">
        <f t="shared" si="1"/>
        <v>0</v>
      </c>
    </row>
    <row r="12" spans="1:20" ht="28.8" x14ac:dyDescent="0.3">
      <c r="A12" s="46"/>
      <c r="B12" s="46"/>
      <c r="C12" s="46"/>
      <c r="D12" s="46"/>
      <c r="E12" s="46"/>
      <c r="F12" s="46"/>
      <c r="G12" s="46" t="s">
        <v>5</v>
      </c>
      <c r="H12" s="67" t="s">
        <v>186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</row>
    <row r="13" spans="1:20" x14ac:dyDescent="0.3">
      <c r="A13" s="46"/>
      <c r="B13" s="46"/>
      <c r="C13" s="46"/>
      <c r="D13" s="46"/>
      <c r="E13" s="46"/>
      <c r="F13" s="46"/>
      <c r="G13" s="46" t="s">
        <v>6</v>
      </c>
      <c r="H13" s="67" t="s">
        <v>181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</row>
    <row r="14" spans="1:20" x14ac:dyDescent="0.3">
      <c r="A14" s="48"/>
      <c r="B14" s="48"/>
      <c r="C14" s="48"/>
      <c r="D14" s="48"/>
      <c r="E14" s="48"/>
      <c r="F14" s="48"/>
      <c r="G14" s="46" t="s">
        <v>7</v>
      </c>
      <c r="H14" s="67" t="s">
        <v>182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</row>
    <row r="15" spans="1:20" x14ac:dyDescent="0.3">
      <c r="A15" s="49"/>
      <c r="B15" s="49"/>
      <c r="C15" s="49"/>
      <c r="D15" s="49"/>
      <c r="E15" s="49"/>
      <c r="F15" s="49"/>
      <c r="G15" s="49" t="s">
        <v>8</v>
      </c>
      <c r="H15" s="11" t="s">
        <v>185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x14ac:dyDescent="0.3">
      <c r="A16" s="51"/>
      <c r="B16" s="41">
        <f t="shared" ref="B16:E16" si="2">B5-B8</f>
        <v>0</v>
      </c>
      <c r="C16" s="41">
        <f t="shared" si="2"/>
        <v>0</v>
      </c>
      <c r="D16" s="41">
        <f t="shared" si="2"/>
        <v>0</v>
      </c>
      <c r="E16" s="41">
        <f t="shared" si="2"/>
        <v>0</v>
      </c>
      <c r="F16" s="41">
        <f>F5-F8</f>
        <v>0</v>
      </c>
      <c r="G16" s="51" t="s">
        <v>9</v>
      </c>
      <c r="H16" s="68" t="s">
        <v>183</v>
      </c>
      <c r="I16" s="41">
        <f>I5-I8</f>
        <v>0</v>
      </c>
      <c r="J16" s="41">
        <f t="shared" ref="J16:T16" si="3">J5-J8</f>
        <v>1</v>
      </c>
      <c r="K16" s="41">
        <f t="shared" si="3"/>
        <v>2</v>
      </c>
      <c r="L16" s="41">
        <f t="shared" si="3"/>
        <v>3</v>
      </c>
      <c r="M16" s="41">
        <f t="shared" si="3"/>
        <v>4</v>
      </c>
      <c r="N16" s="41">
        <f t="shared" si="3"/>
        <v>5</v>
      </c>
      <c r="O16" s="41">
        <f t="shared" si="3"/>
        <v>6</v>
      </c>
      <c r="P16" s="41">
        <f t="shared" si="3"/>
        <v>7</v>
      </c>
      <c r="Q16" s="41">
        <f t="shared" si="3"/>
        <v>8</v>
      </c>
      <c r="R16" s="41">
        <f t="shared" si="3"/>
        <v>9</v>
      </c>
      <c r="S16" s="41">
        <f t="shared" si="3"/>
        <v>10</v>
      </c>
      <c r="T16" s="41">
        <f t="shared" si="3"/>
        <v>11</v>
      </c>
    </row>
    <row r="17" spans="1:20" x14ac:dyDescent="0.3">
      <c r="A17" s="52"/>
      <c r="B17" s="52"/>
      <c r="C17" s="52"/>
      <c r="D17" s="52"/>
      <c r="E17" s="52"/>
      <c r="F17" s="52"/>
      <c r="G17" s="52"/>
      <c r="H17" s="65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</row>
    <row r="18" spans="1:20" x14ac:dyDescent="0.3">
      <c r="A18" s="25"/>
      <c r="B18" s="25">
        <f>C18*Parameterschätzung!B4</f>
        <v>0</v>
      </c>
      <c r="C18" s="25">
        <f>D18*Parameterschätzung!C4</f>
        <v>0</v>
      </c>
      <c r="D18" s="25">
        <f>E18*Parameterschätzung!D4</f>
        <v>0</v>
      </c>
      <c r="E18" s="25">
        <f>F18*Parameterschätzung!E4</f>
        <v>0</v>
      </c>
      <c r="F18" s="75">
        <f>MEDIAN(I18:N18)*Parameterschätzung!F4</f>
        <v>0</v>
      </c>
      <c r="G18" s="86" t="s">
        <v>10</v>
      </c>
      <c r="H18" s="87" t="s">
        <v>187</v>
      </c>
      <c r="I18" s="28">
        <f>I19+I20+I21</f>
        <v>0</v>
      </c>
      <c r="J18" s="28">
        <f t="shared" ref="J18:T18" si="4">J19+J20+J21</f>
        <v>0</v>
      </c>
      <c r="K18" s="28">
        <f t="shared" si="4"/>
        <v>0</v>
      </c>
      <c r="L18" s="28">
        <f t="shared" si="4"/>
        <v>0</v>
      </c>
      <c r="M18" s="28">
        <f t="shared" si="4"/>
        <v>0</v>
      </c>
      <c r="N18" s="28">
        <f t="shared" si="4"/>
        <v>0</v>
      </c>
      <c r="O18" s="28">
        <f t="shared" si="4"/>
        <v>0</v>
      </c>
      <c r="P18" s="28">
        <f t="shared" si="4"/>
        <v>0</v>
      </c>
      <c r="Q18" s="28">
        <f t="shared" si="4"/>
        <v>0</v>
      </c>
      <c r="R18" s="28">
        <f t="shared" si="4"/>
        <v>0</v>
      </c>
      <c r="S18" s="28">
        <f t="shared" si="4"/>
        <v>0</v>
      </c>
      <c r="T18" s="28">
        <f t="shared" si="4"/>
        <v>0</v>
      </c>
    </row>
    <row r="19" spans="1:20" x14ac:dyDescent="0.3">
      <c r="A19" s="30"/>
      <c r="B19" s="30"/>
      <c r="C19" s="30"/>
      <c r="D19" s="30"/>
      <c r="E19" s="30"/>
      <c r="F19" s="30"/>
      <c r="G19" s="30" t="s">
        <v>11</v>
      </c>
      <c r="H19" s="67" t="s">
        <v>188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0" ht="57.6" x14ac:dyDescent="0.3">
      <c r="A20" s="30"/>
      <c r="B20" s="30"/>
      <c r="C20" s="30"/>
      <c r="D20" s="30"/>
      <c r="E20" s="30"/>
      <c r="F20" s="30"/>
      <c r="G20" s="30" t="s">
        <v>12</v>
      </c>
      <c r="H20" s="67" t="s">
        <v>189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0" x14ac:dyDescent="0.3">
      <c r="A21" s="30"/>
      <c r="B21" s="30"/>
      <c r="C21" s="30"/>
      <c r="D21" s="30"/>
      <c r="E21" s="30"/>
      <c r="F21" s="30"/>
      <c r="G21" s="30" t="s">
        <v>13</v>
      </c>
      <c r="H21" s="67" t="s">
        <v>190</v>
      </c>
      <c r="I21" s="28">
        <f>I22+I23+I24</f>
        <v>0</v>
      </c>
      <c r="J21" s="28">
        <f t="shared" ref="J21:T21" si="5">J22+J23+J24</f>
        <v>0</v>
      </c>
      <c r="K21" s="28">
        <f t="shared" si="5"/>
        <v>0</v>
      </c>
      <c r="L21" s="28">
        <f t="shared" si="5"/>
        <v>0</v>
      </c>
      <c r="M21" s="28">
        <f t="shared" si="5"/>
        <v>0</v>
      </c>
      <c r="N21" s="28">
        <f t="shared" si="5"/>
        <v>0</v>
      </c>
      <c r="O21" s="28">
        <f t="shared" si="5"/>
        <v>0</v>
      </c>
      <c r="P21" s="28">
        <f t="shared" si="5"/>
        <v>0</v>
      </c>
      <c r="Q21" s="28">
        <f t="shared" si="5"/>
        <v>0</v>
      </c>
      <c r="R21" s="28">
        <f t="shared" si="5"/>
        <v>0</v>
      </c>
      <c r="S21" s="28">
        <f t="shared" si="5"/>
        <v>0</v>
      </c>
      <c r="T21" s="28">
        <f t="shared" si="5"/>
        <v>0</v>
      </c>
    </row>
    <row r="22" spans="1:20" x14ac:dyDescent="0.3">
      <c r="A22" s="34"/>
      <c r="B22" s="34"/>
      <c r="C22" s="34"/>
      <c r="D22" s="34"/>
      <c r="E22" s="34"/>
      <c r="F22" s="34"/>
      <c r="G22" s="34" t="s">
        <v>14</v>
      </c>
      <c r="H22" s="67" t="s">
        <v>191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0" x14ac:dyDescent="0.3">
      <c r="A23" s="34"/>
      <c r="B23" s="34"/>
      <c r="C23" s="34"/>
      <c r="D23" s="34"/>
      <c r="E23" s="34"/>
      <c r="F23" s="34"/>
      <c r="G23" s="34" t="s">
        <v>15</v>
      </c>
      <c r="H23" s="67" t="s">
        <v>192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0" x14ac:dyDescent="0.3">
      <c r="A24" s="34"/>
      <c r="B24" s="34"/>
      <c r="C24" s="34"/>
      <c r="D24" s="34"/>
      <c r="E24" s="34"/>
      <c r="F24" s="34"/>
      <c r="G24" s="34" t="s">
        <v>16</v>
      </c>
      <c r="H24" s="67" t="s">
        <v>193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0" ht="28.8" x14ac:dyDescent="0.3">
      <c r="A25" s="25"/>
      <c r="B25" s="25"/>
      <c r="C25" s="25"/>
      <c r="D25" s="25"/>
      <c r="E25" s="25"/>
      <c r="F25" s="25"/>
      <c r="G25" s="25" t="s">
        <v>17</v>
      </c>
      <c r="H25" s="1" t="s">
        <v>194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x14ac:dyDescent="0.3">
      <c r="A26" s="32"/>
      <c r="B26" s="33">
        <f t="shared" ref="B26:E26" si="6">B8+B18+B25</f>
        <v>0</v>
      </c>
      <c r="C26" s="33">
        <f t="shared" si="6"/>
        <v>0</v>
      </c>
      <c r="D26" s="33">
        <f t="shared" si="6"/>
        <v>0</v>
      </c>
      <c r="E26" s="33">
        <f t="shared" si="6"/>
        <v>0</v>
      </c>
      <c r="F26" s="33">
        <f>F8+F18+F25</f>
        <v>0</v>
      </c>
      <c r="G26" s="32" t="s">
        <v>18</v>
      </c>
      <c r="H26" s="1" t="s">
        <v>195</v>
      </c>
      <c r="I26" s="33">
        <f>I8+I18+I25</f>
        <v>0</v>
      </c>
      <c r="J26" s="33">
        <f t="shared" ref="J26:T26" si="7">J8+J18+J25</f>
        <v>0</v>
      </c>
      <c r="K26" s="33">
        <f t="shared" si="7"/>
        <v>0</v>
      </c>
      <c r="L26" s="33">
        <f t="shared" si="7"/>
        <v>0</v>
      </c>
      <c r="M26" s="33">
        <f t="shared" si="7"/>
        <v>0</v>
      </c>
      <c r="N26" s="33">
        <f t="shared" si="7"/>
        <v>0</v>
      </c>
      <c r="O26" s="33">
        <f t="shared" si="7"/>
        <v>0</v>
      </c>
      <c r="P26" s="33">
        <f t="shared" si="7"/>
        <v>0</v>
      </c>
      <c r="Q26" s="33">
        <f t="shared" si="7"/>
        <v>0</v>
      </c>
      <c r="R26" s="33">
        <f t="shared" si="7"/>
        <v>0</v>
      </c>
      <c r="S26" s="33">
        <f t="shared" si="7"/>
        <v>0</v>
      </c>
      <c r="T26" s="33">
        <f t="shared" si="7"/>
        <v>0</v>
      </c>
    </row>
    <row r="27" spans="1:20" x14ac:dyDescent="0.3">
      <c r="A27" s="76"/>
      <c r="B27" s="76"/>
      <c r="C27" s="76"/>
      <c r="D27" s="76"/>
      <c r="E27" s="76"/>
      <c r="F27" s="76"/>
      <c r="G27" s="76" t="s">
        <v>19</v>
      </c>
      <c r="H27" s="80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</row>
    <row r="28" spans="1:20" ht="28.8" x14ac:dyDescent="0.3">
      <c r="A28" s="51"/>
      <c r="B28" s="21">
        <f t="shared" ref="B28:E28" si="8">B5-B26</f>
        <v>0</v>
      </c>
      <c r="C28" s="21">
        <f t="shared" si="8"/>
        <v>0</v>
      </c>
      <c r="D28" s="21">
        <f t="shared" si="8"/>
        <v>0</v>
      </c>
      <c r="E28" s="21">
        <f t="shared" si="8"/>
        <v>0</v>
      </c>
      <c r="F28" s="21">
        <f>F5-F26</f>
        <v>0</v>
      </c>
      <c r="G28" s="32" t="s">
        <v>20</v>
      </c>
      <c r="H28" s="4" t="s">
        <v>196</v>
      </c>
      <c r="I28" s="21">
        <f>I5-I26</f>
        <v>0</v>
      </c>
      <c r="J28" s="21">
        <f t="shared" ref="J28:T28" si="9">J5-J26</f>
        <v>1</v>
      </c>
      <c r="K28" s="21">
        <f t="shared" si="9"/>
        <v>2</v>
      </c>
      <c r="L28" s="21">
        <f t="shared" si="9"/>
        <v>3</v>
      </c>
      <c r="M28" s="21">
        <f t="shared" si="9"/>
        <v>4</v>
      </c>
      <c r="N28" s="21">
        <f t="shared" si="9"/>
        <v>5</v>
      </c>
      <c r="O28" s="21">
        <f t="shared" si="9"/>
        <v>6</v>
      </c>
      <c r="P28" s="21">
        <f t="shared" si="9"/>
        <v>7</v>
      </c>
      <c r="Q28" s="21">
        <f t="shared" si="9"/>
        <v>8</v>
      </c>
      <c r="R28" s="21">
        <f t="shared" si="9"/>
        <v>9</v>
      </c>
      <c r="S28" s="21">
        <f t="shared" si="9"/>
        <v>10</v>
      </c>
      <c r="T28" s="21">
        <f t="shared" si="9"/>
        <v>11</v>
      </c>
    </row>
    <row r="29" spans="1:20" x14ac:dyDescent="0.3">
      <c r="A29" s="76"/>
      <c r="B29" s="76"/>
      <c r="C29" s="76"/>
      <c r="D29" s="76"/>
      <c r="E29" s="76"/>
      <c r="F29" s="76"/>
      <c r="G29" s="76" t="s">
        <v>21</v>
      </c>
      <c r="H29" s="80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</row>
    <row r="30" spans="1:20" x14ac:dyDescent="0.3">
      <c r="A30" s="32"/>
      <c r="B30" s="54">
        <f t="shared" ref="B30:E30" si="10">(B31-B32)*-1</f>
        <v>0</v>
      </c>
      <c r="C30" s="54">
        <f t="shared" si="10"/>
        <v>0</v>
      </c>
      <c r="D30" s="54">
        <f t="shared" si="10"/>
        <v>0</v>
      </c>
      <c r="E30" s="54">
        <f t="shared" si="10"/>
        <v>0</v>
      </c>
      <c r="F30" s="54">
        <f>(F31-F32)*-1</f>
        <v>0</v>
      </c>
      <c r="G30" s="32" t="s">
        <v>24</v>
      </c>
      <c r="H30" s="1" t="s">
        <v>197</v>
      </c>
      <c r="I30" s="54">
        <f>(I31-I32)*-1</f>
        <v>0</v>
      </c>
      <c r="J30" s="54">
        <f t="shared" ref="J30:T30" si="11">(J31-J32)*-1</f>
        <v>0</v>
      </c>
      <c r="K30" s="54">
        <f t="shared" si="11"/>
        <v>0</v>
      </c>
      <c r="L30" s="54">
        <f t="shared" si="11"/>
        <v>0</v>
      </c>
      <c r="M30" s="54">
        <f t="shared" si="11"/>
        <v>0</v>
      </c>
      <c r="N30" s="54">
        <f t="shared" si="11"/>
        <v>0</v>
      </c>
      <c r="O30" s="54">
        <f t="shared" si="11"/>
        <v>0</v>
      </c>
      <c r="P30" s="54">
        <f t="shared" si="11"/>
        <v>0</v>
      </c>
      <c r="Q30" s="54">
        <f t="shared" si="11"/>
        <v>0</v>
      </c>
      <c r="R30" s="54">
        <f t="shared" si="11"/>
        <v>0</v>
      </c>
      <c r="S30" s="54">
        <f t="shared" si="11"/>
        <v>0</v>
      </c>
      <c r="T30" s="54">
        <f t="shared" si="11"/>
        <v>0</v>
      </c>
    </row>
    <row r="31" spans="1:20" x14ac:dyDescent="0.3">
      <c r="A31" s="30"/>
      <c r="B31" s="30"/>
      <c r="C31" s="30"/>
      <c r="D31" s="30"/>
      <c r="E31" s="30"/>
      <c r="F31" s="30"/>
      <c r="G31" s="30" t="s">
        <v>23</v>
      </c>
      <c r="H31" s="2" t="s">
        <v>198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0" ht="28.8" x14ac:dyDescent="0.3">
      <c r="A32" s="30"/>
      <c r="B32" s="30"/>
      <c r="C32" s="30"/>
      <c r="D32" s="30"/>
      <c r="E32" s="30"/>
      <c r="F32" s="30"/>
      <c r="G32" s="30" t="s">
        <v>22</v>
      </c>
      <c r="H32" s="2" t="s">
        <v>199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28.8" x14ac:dyDescent="0.3">
      <c r="A33" s="25"/>
      <c r="B33" s="25"/>
      <c r="C33" s="25"/>
      <c r="D33" s="25"/>
      <c r="E33" s="25"/>
      <c r="F33" s="25"/>
      <c r="G33" s="25" t="s">
        <v>25</v>
      </c>
      <c r="H33" s="1" t="s">
        <v>200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28.8" x14ac:dyDescent="0.3">
      <c r="A34" s="25"/>
      <c r="B34" s="25"/>
      <c r="C34" s="25"/>
      <c r="D34" s="25"/>
      <c r="E34" s="25"/>
      <c r="F34" s="25"/>
      <c r="G34" s="25" t="s">
        <v>26</v>
      </c>
      <c r="H34" s="1" t="s">
        <v>201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27.6" x14ac:dyDescent="0.3">
      <c r="A35" s="25"/>
      <c r="B35" s="25"/>
      <c r="C35" s="25"/>
      <c r="D35" s="25"/>
      <c r="E35" s="25"/>
      <c r="F35" s="25"/>
      <c r="G35" s="25" t="s">
        <v>27</v>
      </c>
      <c r="H35" s="1" t="s">
        <v>202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x14ac:dyDescent="0.3">
      <c r="A36" s="51"/>
      <c r="B36" s="22">
        <f t="shared" ref="B36:E36" si="12">B28+B30+B33+B34+B35</f>
        <v>0</v>
      </c>
      <c r="C36" s="22">
        <f t="shared" si="12"/>
        <v>0</v>
      </c>
      <c r="D36" s="22">
        <f t="shared" si="12"/>
        <v>0</v>
      </c>
      <c r="E36" s="22">
        <f t="shared" si="12"/>
        <v>0</v>
      </c>
      <c r="F36" s="22">
        <f>F28+F30+F33+F34+F35</f>
        <v>0</v>
      </c>
      <c r="G36" s="32" t="s">
        <v>28</v>
      </c>
      <c r="H36" s="1" t="s">
        <v>203</v>
      </c>
      <c r="I36" s="22">
        <f>I28+I30+I33+I34+I35</f>
        <v>0</v>
      </c>
      <c r="J36" s="22">
        <f t="shared" ref="J36:T36" si="13">J28+J30+J33+J34+J35</f>
        <v>1</v>
      </c>
      <c r="K36" s="22">
        <f t="shared" si="13"/>
        <v>2</v>
      </c>
      <c r="L36" s="22">
        <f t="shared" si="13"/>
        <v>3</v>
      </c>
      <c r="M36" s="22">
        <f t="shared" si="13"/>
        <v>4</v>
      </c>
      <c r="N36" s="22">
        <f t="shared" si="13"/>
        <v>5</v>
      </c>
      <c r="O36" s="22">
        <f t="shared" si="13"/>
        <v>6</v>
      </c>
      <c r="P36" s="22">
        <f t="shared" si="13"/>
        <v>7</v>
      </c>
      <c r="Q36" s="22">
        <f t="shared" si="13"/>
        <v>8</v>
      </c>
      <c r="R36" s="22">
        <f t="shared" si="13"/>
        <v>9</v>
      </c>
      <c r="S36" s="22">
        <f t="shared" si="13"/>
        <v>10</v>
      </c>
      <c r="T36" s="22">
        <f t="shared" si="13"/>
        <v>11</v>
      </c>
    </row>
    <row r="37" spans="1:20" x14ac:dyDescent="0.3">
      <c r="A37" s="51"/>
      <c r="B37" s="51"/>
      <c r="C37" s="51"/>
      <c r="D37" s="51"/>
      <c r="E37" s="51"/>
      <c r="F37" s="51"/>
      <c r="G37" s="25" t="s">
        <v>173</v>
      </c>
      <c r="H37" s="69" t="s">
        <v>204</v>
      </c>
      <c r="I37" s="31">
        <v>0</v>
      </c>
      <c r="J37" s="31">
        <v>1</v>
      </c>
      <c r="K37" s="31">
        <v>2</v>
      </c>
      <c r="L37" s="31">
        <v>3</v>
      </c>
      <c r="M37" s="31">
        <v>4</v>
      </c>
      <c r="N37" s="31">
        <v>5</v>
      </c>
      <c r="O37" s="31">
        <v>6</v>
      </c>
      <c r="P37" s="31">
        <v>7</v>
      </c>
      <c r="Q37" s="31">
        <v>8</v>
      </c>
      <c r="R37" s="31">
        <v>9</v>
      </c>
      <c r="S37" s="31">
        <v>10</v>
      </c>
      <c r="T37" s="31">
        <v>11</v>
      </c>
    </row>
    <row r="38" spans="1:20" x14ac:dyDescent="0.3">
      <c r="A38" s="76"/>
      <c r="B38" s="76"/>
      <c r="C38" s="76"/>
      <c r="D38" s="76"/>
      <c r="E38" s="76"/>
      <c r="F38" s="76"/>
      <c r="G38" s="76" t="s">
        <v>0</v>
      </c>
      <c r="H38" s="80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</row>
    <row r="39" spans="1:20" x14ac:dyDescent="0.3">
      <c r="A39" s="32"/>
      <c r="B39" s="55">
        <f t="shared" ref="B39:E39" si="14">-B41+B42+B43+B44+B45-B40</f>
        <v>0</v>
      </c>
      <c r="C39" s="55">
        <f t="shared" si="14"/>
        <v>0</v>
      </c>
      <c r="D39" s="55">
        <f t="shared" si="14"/>
        <v>0</v>
      </c>
      <c r="E39" s="55">
        <f t="shared" si="14"/>
        <v>0</v>
      </c>
      <c r="F39" s="55">
        <f>-F41+F42+F43+F44+F45-F40</f>
        <v>0</v>
      </c>
      <c r="G39" s="32" t="s">
        <v>29</v>
      </c>
      <c r="H39" s="1" t="s">
        <v>205</v>
      </c>
      <c r="I39" s="55">
        <f>-I41+I42+I43+I44+I45-I40</f>
        <v>0</v>
      </c>
      <c r="J39" s="55">
        <f t="shared" ref="J39:T39" si="15">-J41+J42+J43+J44+J45-J40</f>
        <v>0</v>
      </c>
      <c r="K39" s="55">
        <f t="shared" si="15"/>
        <v>0</v>
      </c>
      <c r="L39" s="55">
        <f t="shared" si="15"/>
        <v>0</v>
      </c>
      <c r="M39" s="55">
        <f t="shared" si="15"/>
        <v>0</v>
      </c>
      <c r="N39" s="55">
        <f t="shared" si="15"/>
        <v>0</v>
      </c>
      <c r="O39" s="55">
        <f t="shared" si="15"/>
        <v>0</v>
      </c>
      <c r="P39" s="55">
        <f t="shared" si="15"/>
        <v>0</v>
      </c>
      <c r="Q39" s="55">
        <f t="shared" si="15"/>
        <v>0</v>
      </c>
      <c r="R39" s="55">
        <f t="shared" si="15"/>
        <v>0</v>
      </c>
      <c r="S39" s="55">
        <f t="shared" si="15"/>
        <v>0</v>
      </c>
      <c r="T39" s="55">
        <f t="shared" si="15"/>
        <v>0</v>
      </c>
    </row>
    <row r="40" spans="1:20" x14ac:dyDescent="0.3">
      <c r="A40" s="30"/>
      <c r="B40" s="30"/>
      <c r="C40" s="30"/>
      <c r="D40" s="30"/>
      <c r="E40" s="30"/>
      <c r="F40" s="30"/>
      <c r="G40" s="30" t="s">
        <v>30</v>
      </c>
      <c r="H40" s="67" t="s">
        <v>206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0</v>
      </c>
      <c r="T40" s="70">
        <v>0</v>
      </c>
    </row>
    <row r="41" spans="1:20" x14ac:dyDescent="0.3">
      <c r="A41" s="30"/>
      <c r="B41" s="30"/>
      <c r="C41" s="30"/>
      <c r="D41" s="30"/>
      <c r="E41" s="30"/>
      <c r="F41" s="30"/>
      <c r="G41" s="30" t="s">
        <v>31</v>
      </c>
      <c r="H41" s="2" t="s">
        <v>207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x14ac:dyDescent="0.3">
      <c r="A42" s="30"/>
      <c r="B42" s="30"/>
      <c r="C42" s="30"/>
      <c r="D42" s="30"/>
      <c r="E42" s="30"/>
      <c r="F42" s="30"/>
      <c r="G42" s="30" t="s">
        <v>211</v>
      </c>
      <c r="H42" s="2" t="s">
        <v>208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27.6" x14ac:dyDescent="0.3">
      <c r="A43" s="30"/>
      <c r="B43" s="30"/>
      <c r="C43" s="30"/>
      <c r="D43" s="30"/>
      <c r="E43" s="30"/>
      <c r="F43" s="30"/>
      <c r="G43" s="30" t="s">
        <v>212</v>
      </c>
      <c r="H43" s="2" t="s">
        <v>213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28.8" x14ac:dyDescent="0.3">
      <c r="A44" s="30"/>
      <c r="B44" s="30"/>
      <c r="C44" s="30"/>
      <c r="D44" s="30"/>
      <c r="E44" s="30"/>
      <c r="F44" s="30"/>
      <c r="G44" s="30" t="s">
        <v>32</v>
      </c>
      <c r="H44" s="2" t="s">
        <v>209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28.8" x14ac:dyDescent="0.3">
      <c r="A45" s="30"/>
      <c r="B45" s="30"/>
      <c r="C45" s="30"/>
      <c r="D45" s="30"/>
      <c r="E45" s="30"/>
      <c r="F45" s="30"/>
      <c r="G45" s="30" t="s">
        <v>33</v>
      </c>
      <c r="H45" s="2" t="s">
        <v>210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x14ac:dyDescent="0.3">
      <c r="A46" s="76"/>
      <c r="B46" s="76"/>
      <c r="C46" s="76"/>
      <c r="D46" s="76"/>
      <c r="E46" s="76"/>
      <c r="F46" s="76"/>
      <c r="G46" s="76" t="s">
        <v>34</v>
      </c>
      <c r="H46" s="80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</row>
    <row r="47" spans="1:20" x14ac:dyDescent="0.3">
      <c r="A47" s="32"/>
      <c r="B47" s="54">
        <f t="shared" ref="B47:E47" si="16">B36+B39</f>
        <v>0</v>
      </c>
      <c r="C47" s="54">
        <f t="shared" si="16"/>
        <v>0</v>
      </c>
      <c r="D47" s="54">
        <f t="shared" si="16"/>
        <v>0</v>
      </c>
      <c r="E47" s="54">
        <f t="shared" si="16"/>
        <v>0</v>
      </c>
      <c r="F47" s="54">
        <f>F36+F39</f>
        <v>0</v>
      </c>
      <c r="G47" s="32" t="s">
        <v>35</v>
      </c>
      <c r="H47" s="4" t="s">
        <v>214</v>
      </c>
      <c r="I47" s="54">
        <f>I36+I39</f>
        <v>0</v>
      </c>
      <c r="J47" s="54">
        <f t="shared" ref="J47:T47" si="17">J36+J39</f>
        <v>1</v>
      </c>
      <c r="K47" s="54">
        <f t="shared" si="17"/>
        <v>2</v>
      </c>
      <c r="L47" s="54">
        <f t="shared" si="17"/>
        <v>3</v>
      </c>
      <c r="M47" s="54">
        <f t="shared" si="17"/>
        <v>4</v>
      </c>
      <c r="N47" s="54">
        <f t="shared" si="17"/>
        <v>5</v>
      </c>
      <c r="O47" s="54">
        <f t="shared" si="17"/>
        <v>6</v>
      </c>
      <c r="P47" s="54">
        <f t="shared" si="17"/>
        <v>7</v>
      </c>
      <c r="Q47" s="54">
        <f t="shared" si="17"/>
        <v>8</v>
      </c>
      <c r="R47" s="54">
        <f t="shared" si="17"/>
        <v>9</v>
      </c>
      <c r="S47" s="54">
        <f t="shared" si="17"/>
        <v>10</v>
      </c>
      <c r="T47" s="54">
        <f t="shared" si="17"/>
        <v>11</v>
      </c>
    </row>
    <row r="48" spans="1:20" x14ac:dyDescent="0.3">
      <c r="A48" s="76"/>
      <c r="B48" s="76"/>
      <c r="C48" s="76"/>
      <c r="D48" s="76"/>
      <c r="E48" s="76"/>
      <c r="F48" s="76"/>
      <c r="G48" s="76" t="s">
        <v>36</v>
      </c>
      <c r="H48" s="80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</row>
    <row r="49" spans="1:20" x14ac:dyDescent="0.3">
      <c r="A49" s="25"/>
      <c r="B49" s="25"/>
      <c r="C49" s="25"/>
      <c r="D49" s="25"/>
      <c r="E49" s="25"/>
      <c r="F49" s="25"/>
      <c r="G49" s="25" t="s">
        <v>37</v>
      </c>
      <c r="H49" s="1" t="s">
        <v>215</v>
      </c>
      <c r="I49" s="29">
        <v>0</v>
      </c>
      <c r="J49" s="29">
        <v>1</v>
      </c>
      <c r="K49" s="29">
        <v>2</v>
      </c>
      <c r="L49" s="29">
        <v>3</v>
      </c>
      <c r="M49" s="29">
        <v>4</v>
      </c>
      <c r="N49" s="29">
        <v>5</v>
      </c>
      <c r="O49" s="29">
        <v>6</v>
      </c>
      <c r="P49" s="29">
        <v>7</v>
      </c>
      <c r="Q49" s="29">
        <v>8</v>
      </c>
      <c r="R49" s="29">
        <v>9</v>
      </c>
      <c r="S49" s="29">
        <v>10</v>
      </c>
      <c r="T49" s="29">
        <v>11</v>
      </c>
    </row>
    <row r="50" spans="1:20" x14ac:dyDescent="0.3">
      <c r="A50" s="76"/>
      <c r="B50" s="76"/>
      <c r="C50" s="76"/>
      <c r="D50" s="76"/>
      <c r="E50" s="76"/>
      <c r="F50" s="76"/>
      <c r="G50" s="76" t="s">
        <v>38</v>
      </c>
      <c r="H50" s="81" t="s">
        <v>216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</row>
    <row r="51" spans="1:20" x14ac:dyDescent="0.3">
      <c r="A51" s="25"/>
      <c r="B51" s="28">
        <f t="shared" ref="B51:E51" si="18">B47-B49</f>
        <v>0</v>
      </c>
      <c r="C51" s="28">
        <f t="shared" si="18"/>
        <v>0</v>
      </c>
      <c r="D51" s="28">
        <f t="shared" si="18"/>
        <v>0</v>
      </c>
      <c r="E51" s="28">
        <f t="shared" si="18"/>
        <v>0</v>
      </c>
      <c r="F51" s="28">
        <f>F47-F49</f>
        <v>0</v>
      </c>
      <c r="G51" s="25" t="s">
        <v>38</v>
      </c>
      <c r="H51" s="1" t="s">
        <v>217</v>
      </c>
      <c r="I51" s="28">
        <f>I47-I49</f>
        <v>0</v>
      </c>
      <c r="J51" s="28">
        <f t="shared" ref="J51:T51" si="19">J47-J49</f>
        <v>0</v>
      </c>
      <c r="K51" s="28">
        <f t="shared" si="19"/>
        <v>0</v>
      </c>
      <c r="L51" s="28">
        <f t="shared" si="19"/>
        <v>0</v>
      </c>
      <c r="M51" s="28">
        <f t="shared" si="19"/>
        <v>0</v>
      </c>
      <c r="N51" s="28">
        <f t="shared" si="19"/>
        <v>0</v>
      </c>
      <c r="O51" s="28">
        <f t="shared" si="19"/>
        <v>0</v>
      </c>
      <c r="P51" s="28">
        <f t="shared" si="19"/>
        <v>0</v>
      </c>
      <c r="Q51" s="28">
        <f t="shared" si="19"/>
        <v>0</v>
      </c>
      <c r="R51" s="28">
        <f t="shared" si="19"/>
        <v>0</v>
      </c>
      <c r="S51" s="28">
        <f t="shared" si="19"/>
        <v>0</v>
      </c>
      <c r="T51" s="28">
        <f t="shared" si="19"/>
        <v>0</v>
      </c>
    </row>
    <row r="52" spans="1:20" x14ac:dyDescent="0.3">
      <c r="A52" s="76"/>
      <c r="B52" s="76"/>
      <c r="C52" s="76"/>
      <c r="D52" s="76"/>
      <c r="E52" s="76"/>
      <c r="F52" s="76"/>
      <c r="G52" s="76" t="s">
        <v>39</v>
      </c>
      <c r="H52" s="81" t="s">
        <v>218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</row>
    <row r="53" spans="1:20" ht="28.8" x14ac:dyDescent="0.3">
      <c r="A53" s="32"/>
      <c r="B53" s="54">
        <f t="shared" ref="B53:E53" si="20">B51</f>
        <v>0</v>
      </c>
      <c r="C53" s="54">
        <f t="shared" si="20"/>
        <v>0</v>
      </c>
      <c r="D53" s="54">
        <f t="shared" si="20"/>
        <v>0</v>
      </c>
      <c r="E53" s="54">
        <f t="shared" si="20"/>
        <v>0</v>
      </c>
      <c r="F53" s="54">
        <f>F51</f>
        <v>0</v>
      </c>
      <c r="G53" s="32" t="s">
        <v>42</v>
      </c>
      <c r="H53" s="4" t="s">
        <v>219</v>
      </c>
      <c r="I53" s="54">
        <f>I51</f>
        <v>0</v>
      </c>
      <c r="J53" s="54">
        <f t="shared" ref="J53:T53" si="21">J51</f>
        <v>0</v>
      </c>
      <c r="K53" s="54">
        <f t="shared" si="21"/>
        <v>0</v>
      </c>
      <c r="L53" s="54">
        <f t="shared" si="21"/>
        <v>0</v>
      </c>
      <c r="M53" s="54">
        <f t="shared" si="21"/>
        <v>0</v>
      </c>
      <c r="N53" s="54">
        <f t="shared" si="21"/>
        <v>0</v>
      </c>
      <c r="O53" s="54">
        <f t="shared" si="21"/>
        <v>0</v>
      </c>
      <c r="P53" s="54">
        <f t="shared" si="21"/>
        <v>0</v>
      </c>
      <c r="Q53" s="54">
        <f t="shared" si="21"/>
        <v>0</v>
      </c>
      <c r="R53" s="54">
        <f t="shared" si="21"/>
        <v>0</v>
      </c>
      <c r="S53" s="54">
        <f t="shared" si="21"/>
        <v>0</v>
      </c>
      <c r="T53" s="54">
        <f t="shared" si="21"/>
        <v>0</v>
      </c>
    </row>
    <row r="54" spans="1:20" ht="28.8" x14ac:dyDescent="0.3">
      <c r="A54" s="25"/>
      <c r="B54" s="25"/>
      <c r="C54" s="25"/>
      <c r="D54" s="25"/>
      <c r="E54" s="25"/>
      <c r="F54" s="25"/>
      <c r="G54" s="25" t="s">
        <v>41</v>
      </c>
      <c r="H54" s="1" t="s">
        <v>220</v>
      </c>
      <c r="I54" s="26">
        <v>0</v>
      </c>
      <c r="J54" s="26">
        <v>1</v>
      </c>
      <c r="K54" s="26">
        <v>2</v>
      </c>
      <c r="L54" s="26">
        <v>3</v>
      </c>
      <c r="M54" s="26">
        <v>4</v>
      </c>
      <c r="N54" s="26">
        <v>5</v>
      </c>
      <c r="O54" s="26">
        <v>6</v>
      </c>
      <c r="P54" s="26">
        <v>7</v>
      </c>
      <c r="Q54" s="26">
        <v>8</v>
      </c>
      <c r="R54" s="26">
        <v>9</v>
      </c>
      <c r="S54" s="26">
        <v>10</v>
      </c>
      <c r="T54" s="26">
        <v>11</v>
      </c>
    </row>
    <row r="55" spans="1:20" x14ac:dyDescent="0.3">
      <c r="A55" s="25"/>
      <c r="B55" s="28">
        <f t="shared" ref="B55:E55" si="22">B53+B54</f>
        <v>0</v>
      </c>
      <c r="C55" s="28">
        <f t="shared" si="22"/>
        <v>0</v>
      </c>
      <c r="D55" s="28">
        <f t="shared" si="22"/>
        <v>0</v>
      </c>
      <c r="E55" s="28">
        <f t="shared" si="22"/>
        <v>0</v>
      </c>
      <c r="F55" s="28">
        <f>F53+F54</f>
        <v>0</v>
      </c>
      <c r="G55" s="25" t="s">
        <v>39</v>
      </c>
      <c r="H55" s="1" t="s">
        <v>221</v>
      </c>
      <c r="I55" s="28">
        <f>I53+I54</f>
        <v>0</v>
      </c>
      <c r="J55" s="28">
        <f t="shared" ref="J55:T55" si="23">J53+J54</f>
        <v>1</v>
      </c>
      <c r="K55" s="28">
        <f t="shared" si="23"/>
        <v>2</v>
      </c>
      <c r="L55" s="28">
        <f t="shared" si="23"/>
        <v>3</v>
      </c>
      <c r="M55" s="28">
        <f t="shared" si="23"/>
        <v>4</v>
      </c>
      <c r="N55" s="28">
        <f t="shared" si="23"/>
        <v>5</v>
      </c>
      <c r="O55" s="28">
        <f t="shared" si="23"/>
        <v>6</v>
      </c>
      <c r="P55" s="28">
        <f t="shared" si="23"/>
        <v>7</v>
      </c>
      <c r="Q55" s="28">
        <f t="shared" si="23"/>
        <v>8</v>
      </c>
      <c r="R55" s="28">
        <f t="shared" si="23"/>
        <v>9</v>
      </c>
      <c r="S55" s="28">
        <f t="shared" si="23"/>
        <v>10</v>
      </c>
      <c r="T55" s="28">
        <f t="shared" si="23"/>
        <v>11</v>
      </c>
    </row>
    <row r="56" spans="1:20" x14ac:dyDescent="0.3">
      <c r="A56" s="25"/>
      <c r="B56" s="25"/>
      <c r="C56" s="25"/>
      <c r="D56" s="25"/>
      <c r="E56" s="25"/>
      <c r="F56" s="25"/>
      <c r="G56" s="25" t="s">
        <v>40</v>
      </c>
      <c r="H56" s="1" t="s">
        <v>222</v>
      </c>
      <c r="I56" s="29">
        <v>0</v>
      </c>
      <c r="J56" s="29">
        <v>1</v>
      </c>
      <c r="K56" s="29">
        <v>2</v>
      </c>
      <c r="L56" s="29">
        <v>3</v>
      </c>
      <c r="M56" s="29">
        <v>4</v>
      </c>
      <c r="N56" s="29">
        <v>5</v>
      </c>
      <c r="O56" s="29">
        <v>6</v>
      </c>
      <c r="P56" s="29">
        <v>7</v>
      </c>
      <c r="Q56" s="29">
        <v>8</v>
      </c>
      <c r="R56" s="29">
        <v>9</v>
      </c>
      <c r="S56" s="29">
        <v>10</v>
      </c>
      <c r="T56" s="29">
        <v>11</v>
      </c>
    </row>
    <row r="57" spans="1:20" ht="28.8" x14ac:dyDescent="0.3">
      <c r="A57" s="25"/>
      <c r="B57" s="28">
        <f t="shared" ref="B57:E57" si="24">B55-B56</f>
        <v>0</v>
      </c>
      <c r="C57" s="28">
        <f t="shared" si="24"/>
        <v>0</v>
      </c>
      <c r="D57" s="28">
        <f t="shared" si="24"/>
        <v>0</v>
      </c>
      <c r="E57" s="28">
        <f t="shared" si="24"/>
        <v>0</v>
      </c>
      <c r="F57" s="28">
        <f>F55-F56</f>
        <v>0</v>
      </c>
      <c r="G57" s="25" t="s">
        <v>43</v>
      </c>
      <c r="H57" s="1" t="s">
        <v>223</v>
      </c>
      <c r="I57" s="28">
        <f>I55-I56</f>
        <v>0</v>
      </c>
      <c r="J57" s="28">
        <f t="shared" ref="J57:T57" si="25">J55-J56</f>
        <v>0</v>
      </c>
      <c r="K57" s="28">
        <f t="shared" si="25"/>
        <v>0</v>
      </c>
      <c r="L57" s="28">
        <f t="shared" si="25"/>
        <v>0</v>
      </c>
      <c r="M57" s="28">
        <f t="shared" si="25"/>
        <v>0</v>
      </c>
      <c r="N57" s="28">
        <f t="shared" si="25"/>
        <v>0</v>
      </c>
      <c r="O57" s="28">
        <f t="shared" si="25"/>
        <v>0</v>
      </c>
      <c r="P57" s="28">
        <f t="shared" si="25"/>
        <v>0</v>
      </c>
      <c r="Q57" s="28">
        <f t="shared" si="25"/>
        <v>0</v>
      </c>
      <c r="R57" s="28">
        <f t="shared" si="25"/>
        <v>0</v>
      </c>
      <c r="S57" s="28">
        <f t="shared" si="25"/>
        <v>0</v>
      </c>
      <c r="T57" s="28">
        <f t="shared" si="25"/>
        <v>0</v>
      </c>
    </row>
    <row r="58" spans="1:20" ht="28.8" x14ac:dyDescent="0.3">
      <c r="A58" s="76"/>
      <c r="B58" s="76"/>
      <c r="C58" s="76"/>
      <c r="D58" s="76"/>
      <c r="E58" s="76"/>
      <c r="F58" s="76"/>
      <c r="G58" s="76" t="s">
        <v>46</v>
      </c>
      <c r="H58" s="77" t="s">
        <v>224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</row>
    <row r="59" spans="1:20" ht="28.8" x14ac:dyDescent="0.3">
      <c r="A59" s="25"/>
      <c r="B59" s="25"/>
      <c r="C59" s="25"/>
      <c r="D59" s="25"/>
      <c r="E59" s="25"/>
      <c r="F59" s="25"/>
      <c r="G59" s="25" t="s">
        <v>50</v>
      </c>
      <c r="H59" s="62" t="s">
        <v>225</v>
      </c>
      <c r="I59" s="26">
        <v>0</v>
      </c>
      <c r="J59" s="26">
        <v>1</v>
      </c>
      <c r="K59" s="26">
        <v>2</v>
      </c>
      <c r="L59" s="26">
        <v>3</v>
      </c>
      <c r="M59" s="26">
        <v>4</v>
      </c>
      <c r="N59" s="26">
        <v>5</v>
      </c>
      <c r="O59" s="26">
        <v>6</v>
      </c>
      <c r="P59" s="26">
        <v>7</v>
      </c>
      <c r="Q59" s="26">
        <v>8</v>
      </c>
      <c r="R59" s="26">
        <v>9</v>
      </c>
      <c r="S59" s="26">
        <v>10</v>
      </c>
      <c r="T59" s="26">
        <v>11</v>
      </c>
    </row>
    <row r="60" spans="1:20" x14ac:dyDescent="0.3">
      <c r="A60" s="25"/>
      <c r="B60" s="25">
        <f>C60*Parameterschätzung!B5</f>
        <v>0</v>
      </c>
      <c r="C60" s="25">
        <f>D60*Parameterschätzung!C5</f>
        <v>0</v>
      </c>
      <c r="D60" s="25">
        <f>E60*Parameterschätzung!D5</f>
        <v>0</v>
      </c>
      <c r="E60" s="25">
        <f>F60*Parameterschätzung!E5</f>
        <v>0</v>
      </c>
      <c r="F60" s="75">
        <f>MEDIAN(I60:N60)*Parameterschätzung!F5</f>
        <v>0</v>
      </c>
      <c r="G60" s="86" t="s">
        <v>47</v>
      </c>
      <c r="H60" s="87" t="s">
        <v>226</v>
      </c>
      <c r="I60" s="28">
        <f>I61+I62</f>
        <v>0</v>
      </c>
      <c r="J60" s="28">
        <f t="shared" ref="J60:T60" si="26">J61+J62</f>
        <v>0</v>
      </c>
      <c r="K60" s="28">
        <f t="shared" si="26"/>
        <v>0</v>
      </c>
      <c r="L60" s="28">
        <f t="shared" si="26"/>
        <v>0</v>
      </c>
      <c r="M60" s="28">
        <f t="shared" si="26"/>
        <v>0</v>
      </c>
      <c r="N60" s="28">
        <f t="shared" si="26"/>
        <v>0</v>
      </c>
      <c r="O60" s="28">
        <f t="shared" si="26"/>
        <v>0</v>
      </c>
      <c r="P60" s="28">
        <f t="shared" si="26"/>
        <v>0</v>
      </c>
      <c r="Q60" s="28">
        <f t="shared" si="26"/>
        <v>0</v>
      </c>
      <c r="R60" s="28">
        <f t="shared" si="26"/>
        <v>0</v>
      </c>
      <c r="S60" s="28">
        <f t="shared" si="26"/>
        <v>0</v>
      </c>
      <c r="T60" s="28">
        <f t="shared" si="26"/>
        <v>0</v>
      </c>
    </row>
    <row r="61" spans="1:20" x14ac:dyDescent="0.3">
      <c r="A61" s="30"/>
      <c r="B61" s="30"/>
      <c r="C61" s="30"/>
      <c r="D61" s="30"/>
      <c r="E61" s="30"/>
      <c r="F61" s="30"/>
      <c r="G61" s="30" t="s">
        <v>48</v>
      </c>
      <c r="H61" s="67" t="s">
        <v>227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x14ac:dyDescent="0.3">
      <c r="A62" s="30"/>
      <c r="B62" s="30"/>
      <c r="C62" s="30"/>
      <c r="D62" s="30"/>
      <c r="E62" s="30"/>
      <c r="F62" s="30"/>
      <c r="G62" s="30" t="s">
        <v>49</v>
      </c>
      <c r="H62" s="67" t="s">
        <v>228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x14ac:dyDescent="0.3">
      <c r="A63" s="76"/>
      <c r="B63" s="76"/>
      <c r="C63" s="76"/>
      <c r="D63" s="76"/>
      <c r="E63" s="76"/>
      <c r="F63" s="76"/>
      <c r="G63" s="76" t="s">
        <v>44</v>
      </c>
      <c r="H63" s="80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</row>
    <row r="64" spans="1:20" ht="28.8" x14ac:dyDescent="0.3">
      <c r="A64" s="32"/>
      <c r="B64" s="54">
        <f t="shared" ref="B64:E64" si="27">B28</f>
        <v>0</v>
      </c>
      <c r="C64" s="54">
        <f t="shared" si="27"/>
        <v>0</v>
      </c>
      <c r="D64" s="54">
        <f t="shared" si="27"/>
        <v>0</v>
      </c>
      <c r="E64" s="54">
        <f t="shared" si="27"/>
        <v>0</v>
      </c>
      <c r="F64" s="54">
        <f>F28</f>
        <v>0</v>
      </c>
      <c r="G64" s="32" t="s">
        <v>20</v>
      </c>
      <c r="H64" s="66"/>
      <c r="I64" s="54">
        <f>I28</f>
        <v>0</v>
      </c>
      <c r="J64" s="54">
        <f t="shared" ref="J64:T64" si="28">J28</f>
        <v>1</v>
      </c>
      <c r="K64" s="54">
        <f t="shared" si="28"/>
        <v>2</v>
      </c>
      <c r="L64" s="54">
        <f t="shared" si="28"/>
        <v>3</v>
      </c>
      <c r="M64" s="54">
        <f t="shared" si="28"/>
        <v>4</v>
      </c>
      <c r="N64" s="54">
        <f t="shared" si="28"/>
        <v>5</v>
      </c>
      <c r="O64" s="54">
        <f t="shared" si="28"/>
        <v>6</v>
      </c>
      <c r="P64" s="54">
        <f t="shared" si="28"/>
        <v>7</v>
      </c>
      <c r="Q64" s="54">
        <f t="shared" si="28"/>
        <v>8</v>
      </c>
      <c r="R64" s="54">
        <f t="shared" si="28"/>
        <v>9</v>
      </c>
      <c r="S64" s="54">
        <f t="shared" si="28"/>
        <v>10</v>
      </c>
      <c r="T64" s="54">
        <f t="shared" si="28"/>
        <v>11</v>
      </c>
    </row>
    <row r="65" spans="1:20" ht="28.8" x14ac:dyDescent="0.3">
      <c r="A65" s="32"/>
      <c r="B65" s="54">
        <f t="shared" ref="B65:E65" si="29">B64+B60+B59</f>
        <v>0</v>
      </c>
      <c r="C65" s="54">
        <f t="shared" si="29"/>
        <v>0</v>
      </c>
      <c r="D65" s="54">
        <f t="shared" si="29"/>
        <v>0</v>
      </c>
      <c r="E65" s="54">
        <f t="shared" si="29"/>
        <v>0</v>
      </c>
      <c r="F65" s="54">
        <f>F64+F60+F59</f>
        <v>0</v>
      </c>
      <c r="G65" s="32" t="s">
        <v>45</v>
      </c>
      <c r="H65" s="66"/>
      <c r="I65" s="54">
        <f>I64+I60+I59</f>
        <v>0</v>
      </c>
      <c r="J65" s="54">
        <f t="shared" ref="J65:T65" si="30">J64+J60+J59</f>
        <v>2</v>
      </c>
      <c r="K65" s="54">
        <f t="shared" si="30"/>
        <v>4</v>
      </c>
      <c r="L65" s="54">
        <f t="shared" si="30"/>
        <v>6</v>
      </c>
      <c r="M65" s="54">
        <f t="shared" si="30"/>
        <v>8</v>
      </c>
      <c r="N65" s="54">
        <f t="shared" si="30"/>
        <v>10</v>
      </c>
      <c r="O65" s="54">
        <f t="shared" si="30"/>
        <v>12</v>
      </c>
      <c r="P65" s="54">
        <f t="shared" si="30"/>
        <v>14</v>
      </c>
      <c r="Q65" s="54">
        <f t="shared" si="30"/>
        <v>16</v>
      </c>
      <c r="R65" s="54">
        <f t="shared" si="30"/>
        <v>18</v>
      </c>
      <c r="S65" s="54">
        <f t="shared" si="30"/>
        <v>20</v>
      </c>
      <c r="T65" s="54">
        <f t="shared" si="30"/>
        <v>22</v>
      </c>
    </row>
    <row r="66" spans="1:20" x14ac:dyDescent="0.3">
      <c r="A66" s="76"/>
      <c r="B66" s="76"/>
      <c r="C66" s="76"/>
      <c r="D66" s="76"/>
      <c r="E66" s="76"/>
      <c r="F66" s="76"/>
      <c r="G66" s="76" t="s">
        <v>51</v>
      </c>
      <c r="H66" s="81" t="s">
        <v>229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</row>
    <row r="67" spans="1:20" ht="28.8" x14ac:dyDescent="0.3">
      <c r="A67" s="25"/>
      <c r="B67" s="25"/>
      <c r="C67" s="25"/>
      <c r="D67" s="25"/>
      <c r="E67" s="25"/>
      <c r="F67" s="25"/>
      <c r="G67" s="25" t="s">
        <v>52</v>
      </c>
      <c r="H67" s="1" t="s">
        <v>230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28.8" x14ac:dyDescent="0.3">
      <c r="A68" s="76"/>
      <c r="B68" s="76"/>
      <c r="C68" s="76"/>
      <c r="D68" s="76"/>
      <c r="E68" s="76"/>
      <c r="F68" s="76"/>
      <c r="G68" s="76" t="s">
        <v>53</v>
      </c>
      <c r="H68" s="81" t="s">
        <v>231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</row>
    <row r="69" spans="1:20" x14ac:dyDescent="0.3">
      <c r="A69" s="25"/>
      <c r="B69" s="25"/>
      <c r="C69" s="25"/>
      <c r="D69" s="25"/>
      <c r="E69" s="25"/>
      <c r="F69" s="25"/>
      <c r="G69" s="25" t="s">
        <v>53</v>
      </c>
      <c r="H69" s="1" t="s">
        <v>232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1AED-ED70-480D-8B42-7E8F2934457C}">
  <dimension ref="A2:AA78"/>
  <sheetViews>
    <sheetView tabSelected="1" topLeftCell="A61" workbookViewId="0">
      <selection activeCell="C81" sqref="C81"/>
    </sheetView>
  </sheetViews>
  <sheetFormatPr baseColWidth="10" defaultRowHeight="14.4" x14ac:dyDescent="0.3"/>
  <cols>
    <col min="1" max="6" width="11.5546875" style="11"/>
    <col min="7" max="8" width="42.88671875" style="11" customWidth="1"/>
    <col min="9" max="16384" width="11.5546875" style="11"/>
  </cols>
  <sheetData>
    <row r="2" spans="1:27" ht="28.8" x14ac:dyDescent="0.3">
      <c r="A2" s="7" t="s">
        <v>152</v>
      </c>
      <c r="B2" s="7" t="str">
        <f>Legende!N15</f>
        <v>T+5</v>
      </c>
      <c r="C2" s="7" t="str">
        <f>Legende!O15</f>
        <v>T+4</v>
      </c>
      <c r="D2" s="7" t="str">
        <f>Legende!P15</f>
        <v>T+3</v>
      </c>
      <c r="E2" s="7" t="str">
        <f>Legende!Q15</f>
        <v>T+2</v>
      </c>
      <c r="F2" s="7" t="str">
        <f>Legende!R15</f>
        <v>T+1</v>
      </c>
      <c r="G2" s="8" t="s">
        <v>307</v>
      </c>
      <c r="H2" s="8" t="s">
        <v>304</v>
      </c>
      <c r="I2" s="9" t="str">
        <f>Legende!B15</f>
        <v>Aktueller Stichtag</v>
      </c>
      <c r="J2" s="10" t="str">
        <f>Legende!C15</f>
        <v>T-1</v>
      </c>
      <c r="K2" s="10" t="str">
        <f>Legende!D15</f>
        <v>T-2</v>
      </c>
      <c r="L2" s="10" t="str">
        <f>Legende!E15</f>
        <v>T-3</v>
      </c>
      <c r="M2" s="10" t="str">
        <f>Legende!F15</f>
        <v>T-4</v>
      </c>
      <c r="N2" s="10" t="str">
        <f>Legende!G15</f>
        <v>T-5</v>
      </c>
      <c r="O2" s="10" t="str">
        <f>Legende!H15</f>
        <v>T-6</v>
      </c>
      <c r="P2" s="10" t="str">
        <f>Legende!I15</f>
        <v>T-7</v>
      </c>
      <c r="Q2" s="10" t="str">
        <f>Legende!J15</f>
        <v>T-8</v>
      </c>
      <c r="R2" s="10" t="str">
        <f>Legende!K15</f>
        <v>T-9</v>
      </c>
      <c r="S2" s="10" t="str">
        <f>Legende!L15</f>
        <v>T-10</v>
      </c>
      <c r="T2" s="9" t="str">
        <f>Legende!M15</f>
        <v>T-11</v>
      </c>
      <c r="AA2" s="7" t="s">
        <v>152</v>
      </c>
    </row>
    <row r="3" spans="1:27" x14ac:dyDescent="0.3">
      <c r="G3" s="12" t="s">
        <v>85</v>
      </c>
      <c r="H3" s="12"/>
    </row>
    <row r="4" spans="1:27" x14ac:dyDescent="0.3">
      <c r="A4" s="79"/>
      <c r="B4" s="79"/>
      <c r="C4" s="79"/>
      <c r="D4" s="79"/>
      <c r="E4" s="79"/>
      <c r="F4" s="79"/>
      <c r="G4" s="76" t="s">
        <v>67</v>
      </c>
      <c r="H4" s="77" t="s">
        <v>233</v>
      </c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27" x14ac:dyDescent="0.3">
      <c r="G5" s="25" t="s">
        <v>68</v>
      </c>
      <c r="H5" s="62" t="s">
        <v>234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</row>
    <row r="6" spans="1:27" x14ac:dyDescent="0.3">
      <c r="G6" s="25" t="s">
        <v>69</v>
      </c>
      <c r="H6" s="62" t="s">
        <v>235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</row>
    <row r="7" spans="1:27" x14ac:dyDescent="0.3">
      <c r="B7" s="28">
        <f t="shared" ref="B7:E7" si="0">B8+B9+B10+B11</f>
        <v>0</v>
      </c>
      <c r="C7" s="28">
        <f t="shared" si="0"/>
        <v>0</v>
      </c>
      <c r="D7" s="28">
        <f t="shared" si="0"/>
        <v>0</v>
      </c>
      <c r="E7" s="28">
        <f t="shared" si="0"/>
        <v>0</v>
      </c>
      <c r="F7" s="28">
        <f>F8+F9+F10+F11</f>
        <v>0</v>
      </c>
      <c r="G7" s="25" t="s">
        <v>70</v>
      </c>
      <c r="H7" s="62" t="s">
        <v>236</v>
      </c>
      <c r="I7" s="28">
        <f>I8+I9+I10+I11</f>
        <v>0</v>
      </c>
      <c r="J7" s="28">
        <f t="shared" ref="J7:T7" si="1">J8+J9+J10+J11</f>
        <v>0</v>
      </c>
      <c r="K7" s="28">
        <f t="shared" si="1"/>
        <v>0</v>
      </c>
      <c r="L7" s="28">
        <f t="shared" si="1"/>
        <v>0</v>
      </c>
      <c r="M7" s="28">
        <f t="shared" si="1"/>
        <v>0</v>
      </c>
      <c r="N7" s="28">
        <f t="shared" si="1"/>
        <v>0</v>
      </c>
      <c r="O7" s="28">
        <f t="shared" si="1"/>
        <v>0</v>
      </c>
      <c r="P7" s="28">
        <f t="shared" si="1"/>
        <v>0</v>
      </c>
      <c r="Q7" s="28">
        <f t="shared" si="1"/>
        <v>0</v>
      </c>
      <c r="R7" s="28">
        <f t="shared" si="1"/>
        <v>0</v>
      </c>
      <c r="S7" s="28">
        <f t="shared" si="1"/>
        <v>0</v>
      </c>
      <c r="T7" s="28">
        <f t="shared" si="1"/>
        <v>0</v>
      </c>
    </row>
    <row r="8" spans="1:27" x14ac:dyDescent="0.3">
      <c r="G8" s="30" t="s">
        <v>71</v>
      </c>
      <c r="H8" s="67" t="s">
        <v>237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</row>
    <row r="9" spans="1:27" x14ac:dyDescent="0.3">
      <c r="G9" s="30" t="s">
        <v>72</v>
      </c>
      <c r="H9" s="67" t="s">
        <v>238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</row>
    <row r="10" spans="1:27" x14ac:dyDescent="0.3">
      <c r="G10" s="30" t="s">
        <v>73</v>
      </c>
      <c r="H10" s="67" t="s">
        <v>239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</row>
    <row r="11" spans="1:27" x14ac:dyDescent="0.3">
      <c r="G11" s="30" t="s">
        <v>74</v>
      </c>
      <c r="H11" s="67" t="s">
        <v>240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</row>
    <row r="12" spans="1:27" x14ac:dyDescent="0.3">
      <c r="B12" s="28">
        <f t="shared" ref="B12:E12" si="2">B13+B14+B15+B16</f>
        <v>0</v>
      </c>
      <c r="C12" s="28">
        <f t="shared" si="2"/>
        <v>0</v>
      </c>
      <c r="D12" s="28">
        <f t="shared" si="2"/>
        <v>0</v>
      </c>
      <c r="E12" s="28">
        <f t="shared" si="2"/>
        <v>0</v>
      </c>
      <c r="F12" s="28">
        <f>F13+F14+F15+F16</f>
        <v>0</v>
      </c>
      <c r="G12" s="25" t="s">
        <v>75</v>
      </c>
      <c r="H12" s="62" t="s">
        <v>241</v>
      </c>
      <c r="I12" s="28">
        <f>I13+I14+I15+I16</f>
        <v>0</v>
      </c>
      <c r="J12" s="28">
        <f t="shared" ref="J12:T12" si="3">J13+J14+J15+J16</f>
        <v>0</v>
      </c>
      <c r="K12" s="28">
        <f t="shared" si="3"/>
        <v>0</v>
      </c>
      <c r="L12" s="28">
        <f t="shared" si="3"/>
        <v>0</v>
      </c>
      <c r="M12" s="28">
        <f t="shared" si="3"/>
        <v>0</v>
      </c>
      <c r="N12" s="28">
        <f t="shared" si="3"/>
        <v>0</v>
      </c>
      <c r="O12" s="28">
        <f t="shared" si="3"/>
        <v>0</v>
      </c>
      <c r="P12" s="28">
        <f t="shared" si="3"/>
        <v>0</v>
      </c>
      <c r="Q12" s="28">
        <f t="shared" si="3"/>
        <v>0</v>
      </c>
      <c r="R12" s="28">
        <f t="shared" si="3"/>
        <v>0</v>
      </c>
      <c r="S12" s="28">
        <f t="shared" si="3"/>
        <v>0</v>
      </c>
      <c r="T12" s="28">
        <f t="shared" si="3"/>
        <v>0</v>
      </c>
    </row>
    <row r="13" spans="1:27" x14ac:dyDescent="0.3">
      <c r="G13" s="30" t="s">
        <v>77</v>
      </c>
      <c r="H13" s="67" t="s">
        <v>242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</row>
    <row r="14" spans="1:27" x14ac:dyDescent="0.3">
      <c r="G14" s="30" t="s">
        <v>76</v>
      </c>
      <c r="H14" s="67" t="s">
        <v>243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</row>
    <row r="15" spans="1:27" x14ac:dyDescent="0.3">
      <c r="G15" s="30" t="s">
        <v>78</v>
      </c>
      <c r="H15" s="67" t="s">
        <v>244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</row>
    <row r="16" spans="1:27" x14ac:dyDescent="0.3">
      <c r="G16" s="30" t="s">
        <v>79</v>
      </c>
      <c r="H16" s="67" t="s">
        <v>245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</row>
    <row r="17" spans="1:20" x14ac:dyDescent="0.3">
      <c r="G17" s="25" t="s">
        <v>80</v>
      </c>
      <c r="H17" s="62" t="s">
        <v>246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</row>
    <row r="18" spans="1:20" ht="43.2" x14ac:dyDescent="0.3">
      <c r="G18" s="25" t="s">
        <v>81</v>
      </c>
      <c r="H18" s="62" t="s">
        <v>247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</row>
    <row r="19" spans="1:20" x14ac:dyDescent="0.3">
      <c r="G19" s="25" t="s">
        <v>82</v>
      </c>
      <c r="H19" s="62" t="s">
        <v>248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0" x14ac:dyDescent="0.3">
      <c r="B20" s="33">
        <f t="shared" ref="B20:E20" si="4">B5+B6+B7+B12+B17+B18+B19</f>
        <v>0</v>
      </c>
      <c r="C20" s="33">
        <f t="shared" si="4"/>
        <v>0</v>
      </c>
      <c r="D20" s="33">
        <f t="shared" si="4"/>
        <v>0</v>
      </c>
      <c r="E20" s="33">
        <f t="shared" si="4"/>
        <v>0</v>
      </c>
      <c r="F20" s="33">
        <f>F5+F6+F7+F12+F17+F18+F19</f>
        <v>0</v>
      </c>
      <c r="G20" s="32" t="s">
        <v>83</v>
      </c>
      <c r="H20" s="68" t="s">
        <v>249</v>
      </c>
      <c r="I20" s="33">
        <f>I5+I6+I7+I12+I17+I18+I19</f>
        <v>0</v>
      </c>
      <c r="J20" s="33">
        <f t="shared" ref="J20:T20" si="5">J5+J6+J7+J12+J17+J18+J19</f>
        <v>0</v>
      </c>
      <c r="K20" s="33">
        <f t="shared" si="5"/>
        <v>0</v>
      </c>
      <c r="L20" s="33">
        <f t="shared" si="5"/>
        <v>0</v>
      </c>
      <c r="M20" s="33">
        <f t="shared" si="5"/>
        <v>0</v>
      </c>
      <c r="N20" s="33">
        <f t="shared" si="5"/>
        <v>0</v>
      </c>
      <c r="O20" s="33">
        <f t="shared" si="5"/>
        <v>0</v>
      </c>
      <c r="P20" s="33">
        <f t="shared" si="5"/>
        <v>0</v>
      </c>
      <c r="Q20" s="33">
        <f t="shared" si="5"/>
        <v>0</v>
      </c>
      <c r="R20" s="33">
        <f t="shared" si="5"/>
        <v>0</v>
      </c>
      <c r="S20" s="33">
        <f t="shared" si="5"/>
        <v>0</v>
      </c>
      <c r="T20" s="33">
        <f t="shared" si="5"/>
        <v>0</v>
      </c>
    </row>
    <row r="21" spans="1:20" x14ac:dyDescent="0.3">
      <c r="A21" s="79"/>
      <c r="B21" s="79"/>
      <c r="C21" s="79"/>
      <c r="D21" s="79"/>
      <c r="E21" s="79"/>
      <c r="F21" s="79"/>
      <c r="G21" s="76" t="s">
        <v>84</v>
      </c>
      <c r="H21" s="77" t="s">
        <v>250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spans="1:20" x14ac:dyDescent="0.3">
      <c r="G22" s="25" t="s">
        <v>86</v>
      </c>
      <c r="H22" s="62" t="s">
        <v>251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0" ht="43.2" x14ac:dyDescent="0.3">
      <c r="G23" s="25" t="s">
        <v>87</v>
      </c>
      <c r="H23" s="62" t="s">
        <v>252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0" x14ac:dyDescent="0.3">
      <c r="G24" s="25" t="s">
        <v>88</v>
      </c>
      <c r="H24" s="62" t="s">
        <v>253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0" x14ac:dyDescent="0.3">
      <c r="G25" s="25" t="s">
        <v>89</v>
      </c>
      <c r="H25" s="62" t="s">
        <v>254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0" x14ac:dyDescent="0.3">
      <c r="B26" s="27">
        <f t="shared" ref="B26:E26" si="6">B27-B28</f>
        <v>0</v>
      </c>
      <c r="C26" s="27">
        <f t="shared" si="6"/>
        <v>0</v>
      </c>
      <c r="D26" s="27">
        <f t="shared" si="6"/>
        <v>0</v>
      </c>
      <c r="E26" s="27">
        <f t="shared" si="6"/>
        <v>0</v>
      </c>
      <c r="F26" s="27">
        <f>F27-F28</f>
        <v>0</v>
      </c>
      <c r="G26" s="25" t="s">
        <v>90</v>
      </c>
      <c r="H26" s="62" t="s">
        <v>255</v>
      </c>
      <c r="I26" s="27">
        <f>I27-I28</f>
        <v>0</v>
      </c>
      <c r="J26" s="27">
        <f t="shared" ref="J26:T26" si="7">J27-J28</f>
        <v>0</v>
      </c>
      <c r="K26" s="27">
        <f t="shared" si="7"/>
        <v>0</v>
      </c>
      <c r="L26" s="27">
        <f t="shared" si="7"/>
        <v>0</v>
      </c>
      <c r="M26" s="27">
        <f t="shared" si="7"/>
        <v>0</v>
      </c>
      <c r="N26" s="27">
        <f t="shared" si="7"/>
        <v>0</v>
      </c>
      <c r="O26" s="27">
        <f t="shared" si="7"/>
        <v>0</v>
      </c>
      <c r="P26" s="27">
        <f t="shared" si="7"/>
        <v>0</v>
      </c>
      <c r="Q26" s="27">
        <f t="shared" si="7"/>
        <v>0</v>
      </c>
      <c r="R26" s="27">
        <f t="shared" si="7"/>
        <v>0</v>
      </c>
      <c r="S26" s="27">
        <f t="shared" si="7"/>
        <v>0</v>
      </c>
      <c r="T26" s="27">
        <f t="shared" si="7"/>
        <v>0</v>
      </c>
    </row>
    <row r="27" spans="1:20" x14ac:dyDescent="0.3">
      <c r="G27" s="30" t="s">
        <v>92</v>
      </c>
      <c r="H27" s="67" t="s">
        <v>256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0" ht="28.8" x14ac:dyDescent="0.3">
      <c r="G28" s="30" t="s">
        <v>91</v>
      </c>
      <c r="H28" s="67" t="s">
        <v>257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0" x14ac:dyDescent="0.3">
      <c r="G29" s="25" t="s">
        <v>93</v>
      </c>
      <c r="H29" s="62" t="s">
        <v>258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0" x14ac:dyDescent="0.3">
      <c r="B30" s="28">
        <f t="shared" ref="B30:E30" si="8">B31+B32</f>
        <v>0</v>
      </c>
      <c r="C30" s="28">
        <f t="shared" si="8"/>
        <v>0</v>
      </c>
      <c r="D30" s="28">
        <f t="shared" si="8"/>
        <v>0</v>
      </c>
      <c r="E30" s="28">
        <f t="shared" si="8"/>
        <v>0</v>
      </c>
      <c r="F30" s="28">
        <f>F31+F32</f>
        <v>0</v>
      </c>
      <c r="G30" s="25" t="s">
        <v>94</v>
      </c>
      <c r="H30" s="1" t="s">
        <v>259</v>
      </c>
      <c r="I30" s="28">
        <f>I31+I32</f>
        <v>0</v>
      </c>
      <c r="J30" s="28">
        <f t="shared" ref="J30:T30" si="9">J31+J32</f>
        <v>1</v>
      </c>
      <c r="K30" s="28">
        <f t="shared" si="9"/>
        <v>2</v>
      </c>
      <c r="L30" s="28">
        <f t="shared" si="9"/>
        <v>3</v>
      </c>
      <c r="M30" s="28">
        <f t="shared" si="9"/>
        <v>4</v>
      </c>
      <c r="N30" s="28">
        <f t="shared" si="9"/>
        <v>5</v>
      </c>
      <c r="O30" s="28">
        <f t="shared" si="9"/>
        <v>6</v>
      </c>
      <c r="P30" s="28">
        <f t="shared" si="9"/>
        <v>7</v>
      </c>
      <c r="Q30" s="28">
        <f t="shared" si="9"/>
        <v>8</v>
      </c>
      <c r="R30" s="28">
        <f t="shared" si="9"/>
        <v>9</v>
      </c>
      <c r="S30" s="28">
        <f t="shared" si="9"/>
        <v>10</v>
      </c>
      <c r="T30" s="28">
        <f t="shared" si="9"/>
        <v>11</v>
      </c>
    </row>
    <row r="31" spans="1:20" ht="28.8" x14ac:dyDescent="0.3">
      <c r="G31" s="30" t="s">
        <v>95</v>
      </c>
      <c r="H31" s="2" t="s">
        <v>260</v>
      </c>
      <c r="I31" s="29">
        <v>0</v>
      </c>
      <c r="J31" s="29">
        <v>1</v>
      </c>
      <c r="K31" s="29">
        <v>2</v>
      </c>
      <c r="L31" s="29">
        <v>3</v>
      </c>
      <c r="M31" s="29">
        <v>4</v>
      </c>
      <c r="N31" s="29">
        <v>5</v>
      </c>
      <c r="O31" s="29">
        <v>6</v>
      </c>
      <c r="P31" s="29">
        <v>7</v>
      </c>
      <c r="Q31" s="29">
        <v>8</v>
      </c>
      <c r="R31" s="29">
        <v>9</v>
      </c>
      <c r="S31" s="29">
        <v>10</v>
      </c>
      <c r="T31" s="29">
        <v>11</v>
      </c>
    </row>
    <row r="32" spans="1:20" x14ac:dyDescent="0.3">
      <c r="B32" s="28">
        <f t="shared" ref="B32:E32" si="10">B33+B34+B35</f>
        <v>0</v>
      </c>
      <c r="C32" s="28">
        <f t="shared" si="10"/>
        <v>0</v>
      </c>
      <c r="D32" s="28">
        <f t="shared" si="10"/>
        <v>0</v>
      </c>
      <c r="E32" s="28">
        <f t="shared" si="10"/>
        <v>0</v>
      </c>
      <c r="F32" s="28">
        <f>F33+F34+F35</f>
        <v>0</v>
      </c>
      <c r="G32" s="30" t="s">
        <v>96</v>
      </c>
      <c r="H32" s="2" t="s">
        <v>261</v>
      </c>
      <c r="I32" s="28">
        <f>I33+I34+I35</f>
        <v>0</v>
      </c>
      <c r="J32" s="28">
        <f t="shared" ref="J32:T32" si="11">J33+J34+J35</f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8">
        <f t="shared" si="11"/>
        <v>0</v>
      </c>
      <c r="O32" s="28">
        <f t="shared" si="11"/>
        <v>0</v>
      </c>
      <c r="P32" s="28">
        <f t="shared" si="11"/>
        <v>0</v>
      </c>
      <c r="Q32" s="28">
        <f t="shared" si="11"/>
        <v>0</v>
      </c>
      <c r="R32" s="28">
        <f t="shared" si="11"/>
        <v>0</v>
      </c>
      <c r="S32" s="28">
        <f t="shared" si="11"/>
        <v>0</v>
      </c>
      <c r="T32" s="28">
        <f t="shared" si="11"/>
        <v>0</v>
      </c>
    </row>
    <row r="33" spans="1:20" x14ac:dyDescent="0.3">
      <c r="G33" s="34" t="s">
        <v>97</v>
      </c>
      <c r="H33" s="3" t="s">
        <v>262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43.2" x14ac:dyDescent="0.3">
      <c r="G34" s="34" t="s">
        <v>98</v>
      </c>
      <c r="H34" s="3" t="s">
        <v>263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x14ac:dyDescent="0.3">
      <c r="G35" s="34" t="s">
        <v>99</v>
      </c>
      <c r="H35" s="3" t="s">
        <v>264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x14ac:dyDescent="0.3">
      <c r="B36" s="22">
        <f t="shared" ref="B36:E36" si="12">B22+B23+B24+B25+B26+B30+B29</f>
        <v>0</v>
      </c>
      <c r="C36" s="22">
        <f t="shared" si="12"/>
        <v>0</v>
      </c>
      <c r="D36" s="22">
        <f t="shared" si="12"/>
        <v>0</v>
      </c>
      <c r="E36" s="22">
        <f t="shared" si="12"/>
        <v>0</v>
      </c>
      <c r="F36" s="22">
        <f t="shared" ref="F36" si="13">F22+F23+F24+F25+F26+F30+F29</f>
        <v>0</v>
      </c>
      <c r="G36" s="35" t="s">
        <v>100</v>
      </c>
      <c r="H36" s="4" t="s">
        <v>265</v>
      </c>
      <c r="I36" s="22">
        <f t="shared" ref="I36" si="14">I22+I23+I24+I25+I26+I30+I29</f>
        <v>0</v>
      </c>
      <c r="J36" s="22">
        <f t="shared" ref="J36:T36" si="15">J22+J23+J24+J25+J26+J30+J29</f>
        <v>1</v>
      </c>
      <c r="K36" s="22">
        <f t="shared" si="15"/>
        <v>2</v>
      </c>
      <c r="L36" s="22">
        <f t="shared" si="15"/>
        <v>3</v>
      </c>
      <c r="M36" s="22">
        <f t="shared" si="15"/>
        <v>4</v>
      </c>
      <c r="N36" s="22">
        <f t="shared" si="15"/>
        <v>5</v>
      </c>
      <c r="O36" s="22">
        <f t="shared" si="15"/>
        <v>6</v>
      </c>
      <c r="P36" s="22">
        <f t="shared" si="15"/>
        <v>7</v>
      </c>
      <c r="Q36" s="22">
        <f t="shared" si="15"/>
        <v>8</v>
      </c>
      <c r="R36" s="22">
        <f t="shared" si="15"/>
        <v>9</v>
      </c>
      <c r="S36" s="22">
        <f t="shared" si="15"/>
        <v>10</v>
      </c>
      <c r="T36" s="22">
        <f t="shared" si="15"/>
        <v>11</v>
      </c>
    </row>
    <row r="37" spans="1:20" x14ac:dyDescent="0.3">
      <c r="A37" s="79"/>
      <c r="B37" s="79"/>
      <c r="C37" s="79"/>
      <c r="D37" s="79"/>
      <c r="E37" s="79"/>
      <c r="F37" s="79"/>
      <c r="G37" s="76" t="s">
        <v>101</v>
      </c>
      <c r="H37" s="81" t="s">
        <v>266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</row>
    <row r="38" spans="1:20" x14ac:dyDescent="0.3">
      <c r="B38" s="33">
        <f t="shared" ref="B38:E38" si="16">B36+B20</f>
        <v>0</v>
      </c>
      <c r="C38" s="33">
        <f t="shared" si="16"/>
        <v>0</v>
      </c>
      <c r="D38" s="33">
        <f t="shared" si="16"/>
        <v>0</v>
      </c>
      <c r="E38" s="33">
        <f t="shared" si="16"/>
        <v>0</v>
      </c>
      <c r="F38" s="33">
        <f t="shared" ref="F38" si="17">F36+F20</f>
        <v>0</v>
      </c>
      <c r="G38" s="32" t="s">
        <v>101</v>
      </c>
      <c r="H38" s="4" t="s">
        <v>266</v>
      </c>
      <c r="I38" s="33">
        <f t="shared" ref="I38" si="18">I36+I20</f>
        <v>0</v>
      </c>
      <c r="J38" s="33">
        <f t="shared" ref="J38:T38" si="19">J36+J20</f>
        <v>1</v>
      </c>
      <c r="K38" s="33">
        <f t="shared" si="19"/>
        <v>2</v>
      </c>
      <c r="L38" s="33">
        <f t="shared" si="19"/>
        <v>3</v>
      </c>
      <c r="M38" s="33">
        <f t="shared" si="19"/>
        <v>4</v>
      </c>
      <c r="N38" s="33">
        <f t="shared" si="19"/>
        <v>5</v>
      </c>
      <c r="O38" s="33">
        <f t="shared" si="19"/>
        <v>6</v>
      </c>
      <c r="P38" s="33">
        <f t="shared" si="19"/>
        <v>7</v>
      </c>
      <c r="Q38" s="33">
        <f t="shared" si="19"/>
        <v>8</v>
      </c>
      <c r="R38" s="33">
        <f t="shared" si="19"/>
        <v>9</v>
      </c>
      <c r="S38" s="33">
        <f t="shared" si="19"/>
        <v>10</v>
      </c>
      <c r="T38" s="33">
        <f t="shared" si="19"/>
        <v>11</v>
      </c>
    </row>
    <row r="39" spans="1:20" x14ac:dyDescent="0.3">
      <c r="G39" s="32"/>
      <c r="H39" s="32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 x14ac:dyDescent="0.3">
      <c r="G40" s="32" t="s">
        <v>103</v>
      </c>
      <c r="H40" s="32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0" x14ac:dyDescent="0.3">
      <c r="A41" s="79"/>
      <c r="B41" s="79"/>
      <c r="C41" s="79"/>
      <c r="D41" s="79"/>
      <c r="E41" s="79"/>
      <c r="F41" s="79"/>
      <c r="G41" s="76" t="s">
        <v>102</v>
      </c>
      <c r="H41" s="81" t="s">
        <v>267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</row>
    <row r="42" spans="1:20" x14ac:dyDescent="0.3">
      <c r="G42" s="25" t="s">
        <v>138</v>
      </c>
      <c r="H42" s="1" t="s">
        <v>268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28.8" x14ac:dyDescent="0.3">
      <c r="G43" s="25" t="s">
        <v>104</v>
      </c>
      <c r="H43" s="1" t="s">
        <v>269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x14ac:dyDescent="0.3">
      <c r="G44" s="25" t="s">
        <v>105</v>
      </c>
      <c r="H44" s="1" t="s">
        <v>270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43.2" x14ac:dyDescent="0.3">
      <c r="G45" s="25" t="s">
        <v>106</v>
      </c>
      <c r="H45" s="1" t="s">
        <v>271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x14ac:dyDescent="0.3">
      <c r="G46" s="25" t="s">
        <v>107</v>
      </c>
      <c r="H46" s="1" t="s">
        <v>272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x14ac:dyDescent="0.3">
      <c r="B47" s="71">
        <f t="shared" ref="B47:E47" si="20">B48+B49</f>
        <v>0</v>
      </c>
      <c r="C47" s="71">
        <f t="shared" si="20"/>
        <v>0</v>
      </c>
      <c r="D47" s="71">
        <f t="shared" si="20"/>
        <v>0</v>
      </c>
      <c r="E47" s="71">
        <f t="shared" si="20"/>
        <v>0</v>
      </c>
      <c r="F47" s="71">
        <f>F48+F49</f>
        <v>0</v>
      </c>
      <c r="G47" s="25" t="s">
        <v>108</v>
      </c>
      <c r="H47" s="1" t="s">
        <v>273</v>
      </c>
      <c r="I47" s="71">
        <f>I48+I49</f>
        <v>0</v>
      </c>
      <c r="J47" s="71">
        <f t="shared" ref="J47:T47" si="21">J48+J49</f>
        <v>0</v>
      </c>
      <c r="K47" s="71">
        <f t="shared" si="21"/>
        <v>0</v>
      </c>
      <c r="L47" s="71">
        <f t="shared" si="21"/>
        <v>0</v>
      </c>
      <c r="M47" s="71">
        <f t="shared" si="21"/>
        <v>0</v>
      </c>
      <c r="N47" s="71">
        <f t="shared" si="21"/>
        <v>0</v>
      </c>
      <c r="O47" s="71">
        <f t="shared" si="21"/>
        <v>0</v>
      </c>
      <c r="P47" s="71">
        <f t="shared" si="21"/>
        <v>0</v>
      </c>
      <c r="Q47" s="71">
        <f t="shared" si="21"/>
        <v>0</v>
      </c>
      <c r="R47" s="71">
        <f t="shared" si="21"/>
        <v>0</v>
      </c>
      <c r="S47" s="71">
        <f t="shared" si="21"/>
        <v>0</v>
      </c>
      <c r="T47" s="71">
        <f t="shared" si="21"/>
        <v>0</v>
      </c>
    </row>
    <row r="48" spans="1:20" x14ac:dyDescent="0.3">
      <c r="B48" s="11">
        <f>C48*Parameterschätzung!B7</f>
        <v>0</v>
      </c>
      <c r="C48" s="11">
        <f>D48*Parameterschätzung!C7</f>
        <v>0</v>
      </c>
      <c r="D48" s="11">
        <f>E48*Parameterschätzung!D7</f>
        <v>0</v>
      </c>
      <c r="E48" s="11">
        <f>F48*Parameterschätzung!E7</f>
        <v>0</v>
      </c>
      <c r="F48" s="75">
        <f>MEDIAN(I48:N48)*Parameterschätzung!F7</f>
        <v>0</v>
      </c>
      <c r="G48" s="88" t="s">
        <v>276</v>
      </c>
      <c r="H48" s="89" t="s">
        <v>274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1" x14ac:dyDescent="0.3">
      <c r="G49" s="30" t="s">
        <v>277</v>
      </c>
      <c r="H49" s="2" t="s">
        <v>275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1" x14ac:dyDescent="0.3">
      <c r="B50" s="33">
        <f t="shared" ref="B50:E50" si="22">B42+B43+B44+B45+B46+B47</f>
        <v>0</v>
      </c>
      <c r="C50" s="33">
        <f t="shared" si="22"/>
        <v>0</v>
      </c>
      <c r="D50" s="33">
        <f t="shared" si="22"/>
        <v>0</v>
      </c>
      <c r="E50" s="33">
        <f t="shared" si="22"/>
        <v>0</v>
      </c>
      <c r="F50" s="33">
        <f>F42+F43+F44+F45+F46+F47</f>
        <v>0</v>
      </c>
      <c r="G50" s="32" t="s">
        <v>65</v>
      </c>
      <c r="H50" s="4" t="s">
        <v>65</v>
      </c>
      <c r="I50" s="33">
        <f>I42+I43+I44+I45+I46+I47</f>
        <v>0</v>
      </c>
      <c r="J50" s="33">
        <f t="shared" ref="J50:T50" si="23">J42+J43+J44+J45+J46+J47</f>
        <v>0</v>
      </c>
      <c r="K50" s="33">
        <f t="shared" si="23"/>
        <v>0</v>
      </c>
      <c r="L50" s="33">
        <f t="shared" si="23"/>
        <v>0</v>
      </c>
      <c r="M50" s="33">
        <f t="shared" si="23"/>
        <v>0</v>
      </c>
      <c r="N50" s="33">
        <f t="shared" si="23"/>
        <v>0</v>
      </c>
      <c r="O50" s="33">
        <f t="shared" si="23"/>
        <v>0</v>
      </c>
      <c r="P50" s="33">
        <f t="shared" si="23"/>
        <v>0</v>
      </c>
      <c r="Q50" s="33">
        <f t="shared" si="23"/>
        <v>0</v>
      </c>
      <c r="R50" s="33">
        <f t="shared" si="23"/>
        <v>0</v>
      </c>
      <c r="S50" s="33">
        <f t="shared" si="23"/>
        <v>0</v>
      </c>
      <c r="T50" s="33">
        <f t="shared" si="23"/>
        <v>0</v>
      </c>
    </row>
    <row r="51" spans="1:21" x14ac:dyDescent="0.3">
      <c r="A51" s="79"/>
      <c r="B51" s="79"/>
      <c r="C51" s="79"/>
      <c r="D51" s="79"/>
      <c r="E51" s="79"/>
      <c r="F51" s="79"/>
      <c r="G51" s="76" t="s">
        <v>109</v>
      </c>
      <c r="H51" s="81" t="s">
        <v>278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</row>
    <row r="52" spans="1:21" x14ac:dyDescent="0.3">
      <c r="B52" s="27">
        <f t="shared" ref="B52:E52" si="24">B53+B54</f>
        <v>0</v>
      </c>
      <c r="C52" s="27">
        <f t="shared" si="24"/>
        <v>0</v>
      </c>
      <c r="D52" s="27">
        <f t="shared" si="24"/>
        <v>0</v>
      </c>
      <c r="E52" s="27">
        <f t="shared" si="24"/>
        <v>0</v>
      </c>
      <c r="F52" s="27">
        <f>F53+F54</f>
        <v>0</v>
      </c>
      <c r="G52" s="25" t="s">
        <v>110</v>
      </c>
      <c r="H52" s="1" t="s">
        <v>279</v>
      </c>
      <c r="I52" s="27">
        <f>I53+I54</f>
        <v>0</v>
      </c>
      <c r="J52" s="27">
        <f t="shared" ref="J52:T52" si="25">J53+J54</f>
        <v>0</v>
      </c>
      <c r="K52" s="27">
        <f t="shared" si="25"/>
        <v>0</v>
      </c>
      <c r="L52" s="27">
        <f t="shared" si="25"/>
        <v>0</v>
      </c>
      <c r="M52" s="27">
        <f t="shared" si="25"/>
        <v>0</v>
      </c>
      <c r="N52" s="27">
        <f t="shared" si="25"/>
        <v>0</v>
      </c>
      <c r="O52" s="27">
        <f t="shared" si="25"/>
        <v>0</v>
      </c>
      <c r="P52" s="27">
        <f t="shared" si="25"/>
        <v>0</v>
      </c>
      <c r="Q52" s="27">
        <f t="shared" si="25"/>
        <v>0</v>
      </c>
      <c r="R52" s="27">
        <f t="shared" si="25"/>
        <v>0</v>
      </c>
      <c r="S52" s="27">
        <f t="shared" si="25"/>
        <v>0</v>
      </c>
      <c r="T52" s="27">
        <f t="shared" si="25"/>
        <v>0</v>
      </c>
    </row>
    <row r="53" spans="1:21" ht="28.8" x14ac:dyDescent="0.3">
      <c r="G53" s="30" t="s">
        <v>111</v>
      </c>
      <c r="H53" s="2" t="s">
        <v>280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1" ht="28.8" x14ac:dyDescent="0.3">
      <c r="G54" s="30" t="s">
        <v>112</v>
      </c>
      <c r="H54" s="2" t="s">
        <v>281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1" x14ac:dyDescent="0.3">
      <c r="G55" s="25" t="s">
        <v>113</v>
      </c>
      <c r="H55" s="1" t="s">
        <v>282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1" ht="28.8" x14ac:dyDescent="0.3">
      <c r="G56" s="25" t="s">
        <v>114</v>
      </c>
      <c r="H56" s="1" t="s">
        <v>283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1" x14ac:dyDescent="0.3">
      <c r="B57" s="27">
        <f t="shared" ref="B57:E57" si="26">B58+B59</f>
        <v>0</v>
      </c>
      <c r="C57" s="27">
        <f t="shared" si="26"/>
        <v>0</v>
      </c>
      <c r="D57" s="27">
        <f t="shared" si="26"/>
        <v>0</v>
      </c>
      <c r="E57" s="27">
        <f t="shared" si="26"/>
        <v>0</v>
      </c>
      <c r="F57" s="27">
        <f>F58+F59</f>
        <v>0</v>
      </c>
      <c r="G57" s="25" t="s">
        <v>115</v>
      </c>
      <c r="H57" s="1" t="s">
        <v>284</v>
      </c>
      <c r="I57" s="27">
        <f>I58+I59</f>
        <v>0</v>
      </c>
      <c r="J57" s="27">
        <f t="shared" ref="J57:T57" si="27">J58+J59</f>
        <v>0</v>
      </c>
      <c r="K57" s="27">
        <f t="shared" si="27"/>
        <v>0</v>
      </c>
      <c r="L57" s="27">
        <f t="shared" si="27"/>
        <v>0</v>
      </c>
      <c r="M57" s="27">
        <f t="shared" si="27"/>
        <v>0</v>
      </c>
      <c r="N57" s="27">
        <f t="shared" si="27"/>
        <v>0</v>
      </c>
      <c r="O57" s="27">
        <f t="shared" si="27"/>
        <v>0</v>
      </c>
      <c r="P57" s="27">
        <f t="shared" si="27"/>
        <v>0</v>
      </c>
      <c r="Q57" s="27">
        <f t="shared" si="27"/>
        <v>0</v>
      </c>
      <c r="R57" s="27">
        <f t="shared" si="27"/>
        <v>0</v>
      </c>
      <c r="S57" s="27">
        <f t="shared" si="27"/>
        <v>0</v>
      </c>
      <c r="T57" s="27">
        <f t="shared" si="27"/>
        <v>0</v>
      </c>
    </row>
    <row r="58" spans="1:21" x14ac:dyDescent="0.3">
      <c r="B58" s="11">
        <f>C58*Parameterschätzung!B7</f>
        <v>0</v>
      </c>
      <c r="C58" s="11">
        <f>D58*Parameterschätzung!C7</f>
        <v>0</v>
      </c>
      <c r="D58" s="11">
        <f>E58*Parameterschätzung!D7</f>
        <v>0</v>
      </c>
      <c r="E58" s="11">
        <f>F58*Parameterschätzung!E7</f>
        <v>0</v>
      </c>
      <c r="F58" s="75">
        <f>MEDIAN(I58:N58)*Parameterschätzung!F7</f>
        <v>0</v>
      </c>
      <c r="G58" s="88" t="s">
        <v>116</v>
      </c>
      <c r="H58" s="89" t="s">
        <v>285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1" x14ac:dyDescent="0.3">
      <c r="G59" s="30" t="s">
        <v>117</v>
      </c>
      <c r="H59" s="2" t="s">
        <v>286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1" x14ac:dyDescent="0.3">
      <c r="B60" s="27">
        <f t="shared" ref="B60:E60" si="28">B57+B56+B55+B52</f>
        <v>0</v>
      </c>
      <c r="C60" s="27">
        <f t="shared" si="28"/>
        <v>0</v>
      </c>
      <c r="D60" s="27">
        <f t="shared" si="28"/>
        <v>0</v>
      </c>
      <c r="E60" s="27">
        <f t="shared" si="28"/>
        <v>0</v>
      </c>
      <c r="F60" s="27">
        <f>F57+F56+F55+F52</f>
        <v>0</v>
      </c>
      <c r="G60" s="25" t="s">
        <v>119</v>
      </c>
      <c r="H60" s="1" t="s">
        <v>287</v>
      </c>
      <c r="I60" s="27">
        <f>I57+I56+I55+I52</f>
        <v>0</v>
      </c>
      <c r="J60" s="27">
        <f t="shared" ref="J60:T60" si="29">J57+J56+J55+J52</f>
        <v>0</v>
      </c>
      <c r="K60" s="27">
        <f t="shared" si="29"/>
        <v>0</v>
      </c>
      <c r="L60" s="27">
        <f t="shared" si="29"/>
        <v>0</v>
      </c>
      <c r="M60" s="27">
        <f t="shared" si="29"/>
        <v>0</v>
      </c>
      <c r="N60" s="27">
        <f t="shared" si="29"/>
        <v>0</v>
      </c>
      <c r="O60" s="27">
        <f t="shared" si="29"/>
        <v>0</v>
      </c>
      <c r="P60" s="27">
        <f t="shared" si="29"/>
        <v>0</v>
      </c>
      <c r="Q60" s="27">
        <f t="shared" si="29"/>
        <v>0</v>
      </c>
      <c r="R60" s="27">
        <f t="shared" si="29"/>
        <v>0</v>
      </c>
      <c r="S60" s="27">
        <f t="shared" si="29"/>
        <v>0</v>
      </c>
      <c r="T60" s="27">
        <f t="shared" si="29"/>
        <v>0</v>
      </c>
    </row>
    <row r="61" spans="1:21" x14ac:dyDescent="0.3">
      <c r="A61" s="79"/>
      <c r="B61" s="79"/>
      <c r="C61" s="79"/>
      <c r="D61" s="79"/>
      <c r="E61" s="79"/>
      <c r="F61" s="79"/>
      <c r="G61" s="76" t="s">
        <v>118</v>
      </c>
      <c r="H61" s="81" t="s">
        <v>288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</row>
    <row r="62" spans="1:21" x14ac:dyDescent="0.3">
      <c r="B62" s="33">
        <f t="shared" ref="B62:E62" si="30">B50+B60</f>
        <v>0</v>
      </c>
      <c r="C62" s="33">
        <f t="shared" si="30"/>
        <v>0</v>
      </c>
      <c r="D62" s="33">
        <f t="shared" si="30"/>
        <v>0</v>
      </c>
      <c r="E62" s="33">
        <f t="shared" si="30"/>
        <v>0</v>
      </c>
      <c r="F62" s="33">
        <f>F50+F60</f>
        <v>0</v>
      </c>
      <c r="G62" s="32" t="s">
        <v>118</v>
      </c>
      <c r="H62" s="4" t="s">
        <v>288</v>
      </c>
      <c r="I62" s="33">
        <f>I50+I60</f>
        <v>0</v>
      </c>
      <c r="J62" s="33">
        <f t="shared" ref="J62:T62" si="31">J50+J60</f>
        <v>0</v>
      </c>
      <c r="K62" s="33">
        <f t="shared" si="31"/>
        <v>0</v>
      </c>
      <c r="L62" s="33">
        <f t="shared" si="31"/>
        <v>0</v>
      </c>
      <c r="M62" s="33">
        <f t="shared" si="31"/>
        <v>0</v>
      </c>
      <c r="N62" s="33">
        <f t="shared" si="31"/>
        <v>0</v>
      </c>
      <c r="O62" s="33">
        <f t="shared" si="31"/>
        <v>0</v>
      </c>
      <c r="P62" s="33">
        <f t="shared" si="31"/>
        <v>0</v>
      </c>
      <c r="Q62" s="33">
        <f t="shared" si="31"/>
        <v>0</v>
      </c>
      <c r="R62" s="33">
        <f t="shared" si="31"/>
        <v>0</v>
      </c>
      <c r="S62" s="33">
        <f t="shared" si="31"/>
        <v>0</v>
      </c>
      <c r="T62" s="33">
        <f t="shared" si="31"/>
        <v>0</v>
      </c>
    </row>
    <row r="63" spans="1:21" x14ac:dyDescent="0.3">
      <c r="A63" s="79"/>
      <c r="B63" s="79"/>
      <c r="C63" s="79"/>
      <c r="D63" s="79"/>
      <c r="E63" s="79"/>
      <c r="F63" s="79"/>
      <c r="G63" s="76" t="s">
        <v>120</v>
      </c>
      <c r="H63" s="77" t="s">
        <v>289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</row>
    <row r="64" spans="1:21" ht="28.8" x14ac:dyDescent="0.3">
      <c r="G64" s="25" t="s">
        <v>121</v>
      </c>
      <c r="H64" s="62" t="s">
        <v>290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3"/>
    </row>
    <row r="65" spans="1:20" x14ac:dyDescent="0.3">
      <c r="G65" s="25" t="s">
        <v>122</v>
      </c>
      <c r="H65" s="62" t="s">
        <v>291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x14ac:dyDescent="0.3">
      <c r="B66" s="36">
        <f t="shared" ref="B66:E66" si="32">B64+B65</f>
        <v>0</v>
      </c>
      <c r="C66" s="36">
        <f t="shared" si="32"/>
        <v>0</v>
      </c>
      <c r="D66" s="36">
        <f t="shared" si="32"/>
        <v>0</v>
      </c>
      <c r="E66" s="36">
        <f t="shared" si="32"/>
        <v>0</v>
      </c>
      <c r="F66" s="36">
        <f>F64+F65</f>
        <v>0</v>
      </c>
      <c r="G66" s="32" t="s">
        <v>124</v>
      </c>
      <c r="H66" s="68" t="s">
        <v>292</v>
      </c>
      <c r="I66" s="36">
        <f>I64+I65</f>
        <v>0</v>
      </c>
      <c r="J66" s="36">
        <f t="shared" ref="J66:T66" si="33">J64+J65</f>
        <v>0</v>
      </c>
      <c r="K66" s="36">
        <f t="shared" si="33"/>
        <v>0</v>
      </c>
      <c r="L66" s="36">
        <f t="shared" si="33"/>
        <v>0</v>
      </c>
      <c r="M66" s="36">
        <f t="shared" si="33"/>
        <v>0</v>
      </c>
      <c r="N66" s="36">
        <f t="shared" si="33"/>
        <v>0</v>
      </c>
      <c r="O66" s="36">
        <f t="shared" si="33"/>
        <v>0</v>
      </c>
      <c r="P66" s="36">
        <f t="shared" si="33"/>
        <v>0</v>
      </c>
      <c r="Q66" s="36">
        <f t="shared" si="33"/>
        <v>0</v>
      </c>
      <c r="R66" s="36">
        <f t="shared" si="33"/>
        <v>0</v>
      </c>
      <c r="S66" s="36">
        <f t="shared" si="33"/>
        <v>0</v>
      </c>
      <c r="T66" s="36">
        <f t="shared" si="33"/>
        <v>0</v>
      </c>
    </row>
    <row r="67" spans="1:20" x14ac:dyDescent="0.3">
      <c r="A67" s="79"/>
      <c r="B67" s="79"/>
      <c r="C67" s="79"/>
      <c r="D67" s="79"/>
      <c r="E67" s="79"/>
      <c r="F67" s="79"/>
      <c r="G67" s="76" t="s">
        <v>123</v>
      </c>
      <c r="H67" s="81" t="s">
        <v>293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</row>
    <row r="68" spans="1:20" x14ac:dyDescent="0.3">
      <c r="B68" s="33">
        <f t="shared" ref="B68:E68" si="34">B62+B64+B65</f>
        <v>0</v>
      </c>
      <c r="C68" s="33">
        <f t="shared" si="34"/>
        <v>0</v>
      </c>
      <c r="D68" s="33">
        <f t="shared" si="34"/>
        <v>0</v>
      </c>
      <c r="E68" s="33">
        <f t="shared" si="34"/>
        <v>0</v>
      </c>
      <c r="F68" s="33">
        <f>F62+F64+F65</f>
        <v>0</v>
      </c>
      <c r="G68" s="32" t="s">
        <v>123</v>
      </c>
      <c r="H68" s="4" t="s">
        <v>294</v>
      </c>
      <c r="I68" s="33">
        <f>I62+I64+I65</f>
        <v>0</v>
      </c>
      <c r="J68" s="33">
        <f t="shared" ref="J68:T68" si="35">J62+J64+J65</f>
        <v>0</v>
      </c>
      <c r="K68" s="33">
        <f t="shared" si="35"/>
        <v>0</v>
      </c>
      <c r="L68" s="33">
        <f t="shared" si="35"/>
        <v>0</v>
      </c>
      <c r="M68" s="33">
        <f t="shared" si="35"/>
        <v>0</v>
      </c>
      <c r="N68" s="33">
        <f t="shared" si="35"/>
        <v>0</v>
      </c>
      <c r="O68" s="33">
        <f t="shared" si="35"/>
        <v>0</v>
      </c>
      <c r="P68" s="33">
        <f t="shared" si="35"/>
        <v>0</v>
      </c>
      <c r="Q68" s="33">
        <f t="shared" si="35"/>
        <v>0</v>
      </c>
      <c r="R68" s="33">
        <f t="shared" si="35"/>
        <v>0</v>
      </c>
      <c r="S68" s="33">
        <f t="shared" si="35"/>
        <v>0</v>
      </c>
      <c r="T68" s="33">
        <f t="shared" si="35"/>
        <v>0</v>
      </c>
    </row>
    <row r="69" spans="1:20" x14ac:dyDescent="0.3">
      <c r="A69" s="79"/>
      <c r="B69" s="79"/>
      <c r="C69" s="79"/>
      <c r="D69" s="79"/>
      <c r="E69" s="79"/>
      <c r="F69" s="79"/>
      <c r="G69" s="76" t="s">
        <v>127</v>
      </c>
      <c r="H69" s="81" t="s">
        <v>295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</row>
    <row r="70" spans="1:20" x14ac:dyDescent="0.3">
      <c r="G70" s="25" t="s">
        <v>125</v>
      </c>
      <c r="H70" s="1" t="s">
        <v>296</v>
      </c>
      <c r="I70" s="29">
        <v>0</v>
      </c>
      <c r="J70" s="29">
        <v>1</v>
      </c>
      <c r="K70" s="29">
        <v>2</v>
      </c>
      <c r="L70" s="29">
        <v>3</v>
      </c>
      <c r="M70" s="29">
        <v>4</v>
      </c>
      <c r="N70" s="29">
        <v>5</v>
      </c>
      <c r="O70" s="29">
        <v>6</v>
      </c>
      <c r="P70" s="29">
        <v>7</v>
      </c>
      <c r="Q70" s="29">
        <v>8</v>
      </c>
      <c r="R70" s="29">
        <v>9</v>
      </c>
      <c r="S70" s="29">
        <v>10</v>
      </c>
      <c r="T70" s="29">
        <v>11</v>
      </c>
    </row>
    <row r="71" spans="1:20" x14ac:dyDescent="0.3">
      <c r="B71" s="72">
        <f t="shared" ref="B71:E71" si="36">B70+B5</f>
        <v>0</v>
      </c>
      <c r="C71" s="72">
        <f t="shared" si="36"/>
        <v>0</v>
      </c>
      <c r="D71" s="72">
        <f t="shared" si="36"/>
        <v>0</v>
      </c>
      <c r="E71" s="72">
        <f t="shared" si="36"/>
        <v>0</v>
      </c>
      <c r="F71" s="72">
        <f>F70+F5</f>
        <v>0</v>
      </c>
      <c r="G71" s="25" t="s">
        <v>126</v>
      </c>
      <c r="H71" s="1" t="s">
        <v>297</v>
      </c>
      <c r="I71" s="72">
        <f>I70+I5</f>
        <v>0</v>
      </c>
      <c r="J71" s="72">
        <f t="shared" ref="J71:T71" si="37">J70+J5</f>
        <v>1</v>
      </c>
      <c r="K71" s="72">
        <f t="shared" si="37"/>
        <v>2</v>
      </c>
      <c r="L71" s="72">
        <f t="shared" si="37"/>
        <v>3</v>
      </c>
      <c r="M71" s="72">
        <f t="shared" si="37"/>
        <v>4</v>
      </c>
      <c r="N71" s="72">
        <f t="shared" si="37"/>
        <v>5</v>
      </c>
      <c r="O71" s="72">
        <f t="shared" si="37"/>
        <v>6</v>
      </c>
      <c r="P71" s="72">
        <f t="shared" si="37"/>
        <v>7</v>
      </c>
      <c r="Q71" s="72">
        <f t="shared" si="37"/>
        <v>8</v>
      </c>
      <c r="R71" s="72">
        <f t="shared" si="37"/>
        <v>9</v>
      </c>
      <c r="S71" s="72">
        <f t="shared" si="37"/>
        <v>10</v>
      </c>
      <c r="T71" s="72">
        <f t="shared" si="37"/>
        <v>11</v>
      </c>
    </row>
    <row r="72" spans="1:20" x14ac:dyDescent="0.3">
      <c r="A72" s="79"/>
      <c r="B72" s="79"/>
      <c r="C72" s="79"/>
      <c r="D72" s="79"/>
      <c r="E72" s="79"/>
      <c r="F72" s="79"/>
      <c r="G72" s="76" t="s">
        <v>135</v>
      </c>
      <c r="H72" s="82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</row>
    <row r="73" spans="1:20" x14ac:dyDescent="0.3">
      <c r="B73" s="11">
        <f>C73*Parameterschätzung!B6</f>
        <v>0</v>
      </c>
      <c r="C73" s="11">
        <f>D73*Parameterschätzung!C6</f>
        <v>0</v>
      </c>
      <c r="D73" s="11">
        <f>E73*Parameterschätzung!D6</f>
        <v>0</v>
      </c>
      <c r="E73" s="11">
        <f>F73*Parameterschätzung!E6</f>
        <v>0</v>
      </c>
      <c r="F73" s="75">
        <f>MEDIAN(I73:N73)*Parameterschätzung!F6</f>
        <v>0</v>
      </c>
      <c r="G73" s="90" t="s">
        <v>298</v>
      </c>
      <c r="H73" s="90" t="s">
        <v>299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</row>
    <row r="74" spans="1:20" x14ac:dyDescent="0.3">
      <c r="G74" s="11" t="s">
        <v>140</v>
      </c>
      <c r="H74" s="11" t="s">
        <v>300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</row>
    <row r="75" spans="1:20" x14ac:dyDescent="0.3">
      <c r="G75" s="11" t="s">
        <v>139</v>
      </c>
      <c r="H75" s="73" t="s">
        <v>228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</row>
    <row r="76" spans="1:20" x14ac:dyDescent="0.3">
      <c r="B76" s="22">
        <f t="shared" ref="B76:E76" si="38">B74+B75</f>
        <v>0</v>
      </c>
      <c r="C76" s="22">
        <f t="shared" si="38"/>
        <v>0</v>
      </c>
      <c r="D76" s="22">
        <f t="shared" si="38"/>
        <v>0</v>
      </c>
      <c r="E76" s="22">
        <f t="shared" si="38"/>
        <v>0</v>
      </c>
      <c r="F76" s="22">
        <f>F74+F75</f>
        <v>0</v>
      </c>
      <c r="G76" s="12" t="s">
        <v>141</v>
      </c>
      <c r="H76" s="12" t="s">
        <v>301</v>
      </c>
      <c r="I76" s="22">
        <f>I74+I75</f>
        <v>0</v>
      </c>
      <c r="J76" s="22">
        <f t="shared" ref="J76:T76" si="39">J74+J75</f>
        <v>0</v>
      </c>
      <c r="K76" s="22">
        <f t="shared" si="39"/>
        <v>0</v>
      </c>
      <c r="L76" s="22">
        <f t="shared" si="39"/>
        <v>0</v>
      </c>
      <c r="M76" s="22">
        <f t="shared" si="39"/>
        <v>0</v>
      </c>
      <c r="N76" s="22">
        <f t="shared" si="39"/>
        <v>0</v>
      </c>
      <c r="O76" s="22">
        <f t="shared" si="39"/>
        <v>0</v>
      </c>
      <c r="P76" s="22">
        <f t="shared" si="39"/>
        <v>0</v>
      </c>
      <c r="Q76" s="22">
        <f t="shared" si="39"/>
        <v>0</v>
      </c>
      <c r="R76" s="22">
        <f t="shared" si="39"/>
        <v>0</v>
      </c>
      <c r="S76" s="22">
        <f t="shared" si="39"/>
        <v>0</v>
      </c>
      <c r="T76" s="22">
        <f t="shared" si="39"/>
        <v>0</v>
      </c>
    </row>
    <row r="78" spans="1:20" x14ac:dyDescent="0.3">
      <c r="B78" s="24"/>
      <c r="C78" s="24"/>
      <c r="D78" s="24"/>
      <c r="E78" s="24"/>
      <c r="F78" s="24"/>
      <c r="G78" s="12" t="s">
        <v>303</v>
      </c>
      <c r="H78" s="12" t="s">
        <v>302</v>
      </c>
      <c r="I78" s="24">
        <f t="shared" ref="I78:T78" si="40">I68-I38</f>
        <v>0</v>
      </c>
      <c r="J78" s="24">
        <f t="shared" si="40"/>
        <v>-1</v>
      </c>
      <c r="K78" s="24">
        <f t="shared" si="40"/>
        <v>-2</v>
      </c>
      <c r="L78" s="24">
        <f t="shared" si="40"/>
        <v>-3</v>
      </c>
      <c r="M78" s="24">
        <f t="shared" si="40"/>
        <v>-4</v>
      </c>
      <c r="N78" s="24">
        <f t="shared" si="40"/>
        <v>-5</v>
      </c>
      <c r="O78" s="24">
        <f t="shared" si="40"/>
        <v>-6</v>
      </c>
      <c r="P78" s="24">
        <f t="shared" si="40"/>
        <v>-7</v>
      </c>
      <c r="Q78" s="24">
        <f t="shared" si="40"/>
        <v>-8</v>
      </c>
      <c r="R78" s="24">
        <f t="shared" si="40"/>
        <v>-9</v>
      </c>
      <c r="S78" s="24">
        <f t="shared" si="40"/>
        <v>-10</v>
      </c>
      <c r="T78" s="24">
        <f t="shared" si="40"/>
        <v>-11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646D-408B-42F9-A78A-5E2DB2FA8AEB}">
  <dimension ref="A3:S49"/>
  <sheetViews>
    <sheetView workbookViewId="0">
      <selection activeCell="E25" sqref="E25"/>
    </sheetView>
  </sheetViews>
  <sheetFormatPr baseColWidth="10" defaultRowHeight="14.4" x14ac:dyDescent="0.3"/>
  <cols>
    <col min="1" max="1" width="21.5546875" style="11" customWidth="1"/>
    <col min="2" max="6" width="11.5546875" style="11"/>
    <col min="7" max="7" width="43.33203125" style="11" customWidth="1"/>
    <col min="8" max="19" width="11.5546875" style="11"/>
    <col min="20" max="20" width="17.5546875" style="11" customWidth="1"/>
    <col min="21" max="16384" width="11.5546875" style="11"/>
  </cols>
  <sheetData>
    <row r="3" spans="1:19" ht="28.8" x14ac:dyDescent="0.3">
      <c r="A3" s="57" t="s">
        <v>152</v>
      </c>
      <c r="B3" s="7" t="str">
        <f>Legende!N15</f>
        <v>T+5</v>
      </c>
      <c r="C3" s="7" t="str">
        <f>Legende!O15</f>
        <v>T+4</v>
      </c>
      <c r="D3" s="7" t="str">
        <f>Legende!P15</f>
        <v>T+3</v>
      </c>
      <c r="E3" s="7" t="str">
        <f>Legende!Q15</f>
        <v>T+2</v>
      </c>
      <c r="F3" s="7" t="str">
        <f>Legende!R15</f>
        <v>T+1</v>
      </c>
      <c r="G3" s="8" t="s">
        <v>307</v>
      </c>
      <c r="H3" s="9" t="str">
        <f>Legende!B15</f>
        <v>Aktueller Stichtag</v>
      </c>
      <c r="I3" s="10" t="str">
        <f>Legende!C15</f>
        <v>T-1</v>
      </c>
      <c r="J3" s="10" t="str">
        <f>Legende!D15</f>
        <v>T-2</v>
      </c>
      <c r="K3" s="10" t="str">
        <f>Legende!E15</f>
        <v>T-3</v>
      </c>
      <c r="L3" s="10" t="str">
        <f>Legende!F15</f>
        <v>T-4</v>
      </c>
      <c r="M3" s="10" t="str">
        <f>Legende!G15</f>
        <v>T-5</v>
      </c>
      <c r="N3" s="10" t="str">
        <f>Legende!H15</f>
        <v>T-6</v>
      </c>
      <c r="O3" s="10" t="str">
        <f>Legende!I15</f>
        <v>T-7</v>
      </c>
      <c r="P3" s="10" t="str">
        <f>Legende!J15</f>
        <v>T-8</v>
      </c>
      <c r="Q3" s="10" t="str">
        <f>Legende!K15</f>
        <v>T-9</v>
      </c>
      <c r="R3" s="10" t="str">
        <f>Legende!L15</f>
        <v>T-10</v>
      </c>
      <c r="S3" s="9" t="str">
        <f>Legende!M15</f>
        <v>T-11</v>
      </c>
    </row>
    <row r="4" spans="1:19" x14ac:dyDescent="0.3">
      <c r="A4" s="17"/>
      <c r="B4" s="14">
        <f>GuV!B28</f>
        <v>0</v>
      </c>
      <c r="C4" s="14">
        <f>GuV!C28</f>
        <v>0</v>
      </c>
      <c r="D4" s="14">
        <f>GuV!D28</f>
        <v>0</v>
      </c>
      <c r="E4" s="14">
        <f>GuV!E28</f>
        <v>0</v>
      </c>
      <c r="F4" s="14">
        <f>GuV!F28</f>
        <v>0</v>
      </c>
      <c r="G4" s="13" t="s">
        <v>136</v>
      </c>
      <c r="H4" s="14">
        <f>GuV!I28</f>
        <v>0</v>
      </c>
      <c r="I4" s="14">
        <f>GuV!J28</f>
        <v>1</v>
      </c>
      <c r="J4" s="14">
        <f>GuV!K28</f>
        <v>2</v>
      </c>
      <c r="K4" s="14">
        <f>GuV!L28</f>
        <v>3</v>
      </c>
      <c r="L4" s="14">
        <f>GuV!M28</f>
        <v>4</v>
      </c>
      <c r="M4" s="14">
        <f>GuV!N28</f>
        <v>5</v>
      </c>
      <c r="N4" s="14">
        <f>GuV!O28</f>
        <v>6</v>
      </c>
      <c r="O4" s="14">
        <f>GuV!P28</f>
        <v>7</v>
      </c>
      <c r="P4" s="14">
        <f>GuV!Q28</f>
        <v>8</v>
      </c>
      <c r="Q4" s="14">
        <f>GuV!R28</f>
        <v>9</v>
      </c>
      <c r="R4" s="14">
        <f>GuV!S28</f>
        <v>10</v>
      </c>
      <c r="S4" s="14">
        <f>GuV!T28</f>
        <v>11</v>
      </c>
    </row>
    <row r="5" spans="1:19" x14ac:dyDescent="0.3">
      <c r="A5" s="17"/>
      <c r="B5" s="11">
        <f>(GuV!B49)*-1</f>
        <v>0</v>
      </c>
      <c r="C5" s="11">
        <f>(GuV!C49)*-1</f>
        <v>0</v>
      </c>
      <c r="D5" s="11">
        <f>(GuV!D49)*-1</f>
        <v>0</v>
      </c>
      <c r="E5" s="11">
        <f>(GuV!E49)*-1</f>
        <v>0</v>
      </c>
      <c r="F5" s="11">
        <f>(GuV!F49)*-1</f>
        <v>0</v>
      </c>
      <c r="G5" s="15" t="s">
        <v>137</v>
      </c>
      <c r="H5" s="11">
        <f>(GuV!I49)*-1</f>
        <v>0</v>
      </c>
      <c r="I5" s="11">
        <f>(GuV!J49)*-1</f>
        <v>-1</v>
      </c>
      <c r="J5" s="11">
        <f>(GuV!K49)*-1</f>
        <v>-2</v>
      </c>
      <c r="K5" s="11">
        <f>(GuV!L49)*-1</f>
        <v>-3</v>
      </c>
      <c r="L5" s="11">
        <f>(GuV!M49)*-1</f>
        <v>-4</v>
      </c>
      <c r="M5" s="11">
        <f>(GuV!N49)*-1</f>
        <v>-5</v>
      </c>
      <c r="N5" s="11">
        <f>(GuV!O49)*-1</f>
        <v>-6</v>
      </c>
      <c r="O5" s="11">
        <f>(GuV!P49)*-1</f>
        <v>-7</v>
      </c>
      <c r="P5" s="11">
        <f>(GuV!Q49)*-1</f>
        <v>-8</v>
      </c>
      <c r="Q5" s="11">
        <f>(GuV!R49)*-1</f>
        <v>-9</v>
      </c>
      <c r="R5" s="11">
        <f>(GuV!S49)*-1</f>
        <v>-10</v>
      </c>
      <c r="S5" s="11">
        <f>(GuV!T49)*-1</f>
        <v>-11</v>
      </c>
    </row>
    <row r="6" spans="1:19" x14ac:dyDescent="0.3">
      <c r="A6" s="17"/>
      <c r="B6" s="11">
        <f>Bilanz!B76</f>
        <v>0</v>
      </c>
      <c r="C6" s="11">
        <f>Bilanz!C76</f>
        <v>0</v>
      </c>
      <c r="D6" s="11">
        <f>Bilanz!D76</f>
        <v>0</v>
      </c>
      <c r="E6" s="11">
        <f>Bilanz!E76</f>
        <v>0</v>
      </c>
      <c r="F6" s="11">
        <f>Bilanz!F76</f>
        <v>0</v>
      </c>
      <c r="G6" s="15" t="s">
        <v>130</v>
      </c>
      <c r="H6" s="11">
        <f>Bilanz!I76</f>
        <v>0</v>
      </c>
      <c r="I6" s="11">
        <f>Bilanz!J76</f>
        <v>0</v>
      </c>
      <c r="J6" s="11">
        <f>Bilanz!K76</f>
        <v>0</v>
      </c>
      <c r="K6" s="11">
        <f>Bilanz!L76</f>
        <v>0</v>
      </c>
      <c r="L6" s="11">
        <f>Bilanz!M76</f>
        <v>0</v>
      </c>
      <c r="M6" s="11">
        <f>Bilanz!N76</f>
        <v>0</v>
      </c>
      <c r="N6" s="11">
        <f>Bilanz!O76</f>
        <v>0</v>
      </c>
      <c r="O6" s="11">
        <f>Bilanz!P76</f>
        <v>0</v>
      </c>
      <c r="P6" s="11">
        <f>Bilanz!Q76</f>
        <v>0</v>
      </c>
      <c r="Q6" s="11">
        <f>Bilanz!R76</f>
        <v>0</v>
      </c>
      <c r="R6" s="11">
        <f>Bilanz!S76</f>
        <v>0</v>
      </c>
      <c r="S6" s="11">
        <f>Bilanz!T76</f>
        <v>0</v>
      </c>
    </row>
    <row r="7" spans="1:19" x14ac:dyDescent="0.3">
      <c r="A7" s="17"/>
      <c r="B7" s="16">
        <f>IFERROR((Bilanz!B58+Bilanz!B48)-(Bilanz!C58+Bilanz!B48), "0")</f>
        <v>0</v>
      </c>
      <c r="C7" s="16">
        <f>IFERROR((Bilanz!C58+Bilanz!C48)-(Bilanz!D58+Bilanz!C48), "0")</f>
        <v>0</v>
      </c>
      <c r="D7" s="16">
        <f>IFERROR((Bilanz!D58+Bilanz!D48)-(Bilanz!E58+Bilanz!D48), "0")</f>
        <v>0</v>
      </c>
      <c r="E7" s="16">
        <f>IFERROR((Bilanz!E58+Bilanz!E48)-(Bilanz!F58+Bilanz!E48), "0")</f>
        <v>0</v>
      </c>
      <c r="F7" s="16" t="str">
        <f>IFERROR((Bilanz!F58+Bilanz!F48)-(Bilanz!G58+Bilanz!I48), "0")</f>
        <v>0</v>
      </c>
      <c r="G7" s="15" t="s">
        <v>131</v>
      </c>
      <c r="H7" s="16">
        <f>IFERROR((Bilanz!I58+Bilanz!I48)-(Bilanz!J58+Bilanz!J48), "0")</f>
        <v>0</v>
      </c>
      <c r="I7" s="16">
        <f>IFERROR((Bilanz!J58+Bilanz!J48)-(Bilanz!K58+Bilanz!K48), "0")</f>
        <v>0</v>
      </c>
      <c r="J7" s="16">
        <f>IFERROR((Bilanz!K58+Bilanz!K48)-(Bilanz!L58+Bilanz!L48), "0")</f>
        <v>0</v>
      </c>
      <c r="K7" s="16">
        <f>IFERROR((Bilanz!L58+Bilanz!L48)-(Bilanz!M58+Bilanz!M48), "0")</f>
        <v>0</v>
      </c>
      <c r="L7" s="16">
        <f>IFERROR((Bilanz!M58+Bilanz!M48)-(Bilanz!N58+Bilanz!N48), "0")</f>
        <v>0</v>
      </c>
      <c r="M7" s="16">
        <f>IFERROR((Bilanz!N58+Bilanz!N48)-(Bilanz!O58+Bilanz!O48), "0")</f>
        <v>0</v>
      </c>
      <c r="N7" s="16">
        <f>IFERROR((Bilanz!O58+Bilanz!O48)-(Bilanz!P58+Bilanz!P48), "0")</f>
        <v>0</v>
      </c>
      <c r="O7" s="16">
        <f>IFERROR((Bilanz!P58+Bilanz!P48)-(Bilanz!Q58+Bilanz!Q48), "0")</f>
        <v>0</v>
      </c>
      <c r="P7" s="16">
        <f>IFERROR((Bilanz!Q58+Bilanz!Q48)-(Bilanz!R58+Bilanz!R48), "0")</f>
        <v>0</v>
      </c>
      <c r="Q7" s="16">
        <f>IFERROR((Bilanz!R58+Bilanz!R48)-(Bilanz!S58+Bilanz!S48), "0")</f>
        <v>0</v>
      </c>
      <c r="R7" s="16">
        <f>IFERROR((Bilanz!S58+Bilanz!S48)-(Bilanz!T58+Bilanz!T48), "0")</f>
        <v>0</v>
      </c>
      <c r="S7" s="16">
        <f>IFERROR((Bilanz!T58+Bilanz!T48)-(Bilanz!U58+Bilanz!U48), "0")</f>
        <v>0</v>
      </c>
    </row>
    <row r="8" spans="1:19" x14ac:dyDescent="0.3">
      <c r="A8" s="17"/>
      <c r="B8" s="17">
        <f>IFERROR(Bilanz!B12-Bilanz!C12,"0")</f>
        <v>0</v>
      </c>
      <c r="C8" s="17">
        <f>IFERROR(Bilanz!C12-Bilanz!D12,"0")</f>
        <v>0</v>
      </c>
      <c r="D8" s="17">
        <f>IFERROR(Bilanz!D12-Bilanz!E12,"0")</f>
        <v>0</v>
      </c>
      <c r="E8" s="17">
        <f>IFERROR(Bilanz!E12-Bilanz!F12,"0")</f>
        <v>0</v>
      </c>
      <c r="F8" s="17">
        <f>IFERROR(Bilanz!F12-Bilanz!I12,"0")</f>
        <v>0</v>
      </c>
      <c r="G8" s="15" t="s">
        <v>132</v>
      </c>
      <c r="H8" s="17">
        <f>IFERROR(Bilanz!I12-Bilanz!J12,"0")</f>
        <v>0</v>
      </c>
      <c r="I8" s="17">
        <f>IFERROR(Bilanz!J12-Bilanz!K12,"0")</f>
        <v>0</v>
      </c>
      <c r="J8" s="17">
        <f>IFERROR(Bilanz!K12-Bilanz!L12,"0")</f>
        <v>0</v>
      </c>
      <c r="K8" s="17">
        <f>IFERROR(Bilanz!L12-Bilanz!M12,"0")</f>
        <v>0</v>
      </c>
      <c r="L8" s="17">
        <f>IFERROR(Bilanz!M12-Bilanz!N12,"0")</f>
        <v>0</v>
      </c>
      <c r="M8" s="17">
        <f>IFERROR(Bilanz!N12-Bilanz!O12,"0")</f>
        <v>0</v>
      </c>
      <c r="N8" s="17">
        <f>IFERROR(Bilanz!O12-Bilanz!P12,"0")</f>
        <v>0</v>
      </c>
      <c r="O8" s="17">
        <f>IFERROR(Bilanz!P12-Bilanz!Q12,"0")</f>
        <v>0</v>
      </c>
      <c r="P8" s="17">
        <f>IFERROR(Bilanz!Q12-Bilanz!R12,"0")</f>
        <v>0</v>
      </c>
      <c r="Q8" s="17">
        <f>IFERROR(Bilanz!R12-Bilanz!S12,"0")</f>
        <v>0</v>
      </c>
      <c r="R8" s="17">
        <f>IFERROR(Bilanz!S12-Bilanz!T12,"0")</f>
        <v>0</v>
      </c>
      <c r="S8" s="17">
        <f>IFERROR(Bilanz!T12-Bilanz!U12,"0")</f>
        <v>0</v>
      </c>
    </row>
    <row r="9" spans="1:19" x14ac:dyDescent="0.3">
      <c r="A9" s="17"/>
      <c r="B9" s="17">
        <f>IFERROR(Bilanz!B8-Bilanz!C8, "0")</f>
        <v>0</v>
      </c>
      <c r="C9" s="17">
        <f>IFERROR(Bilanz!C8-Bilanz!D8, "0")</f>
        <v>0</v>
      </c>
      <c r="D9" s="17">
        <f>IFERROR(Bilanz!D8-Bilanz!E8, "0")</f>
        <v>0</v>
      </c>
      <c r="E9" s="17">
        <f>IFERROR(Bilanz!E8-Bilanz!F8, "0")</f>
        <v>0</v>
      </c>
      <c r="F9" s="17">
        <f>IFERROR(Bilanz!F13-Bilanz!I13,"0")</f>
        <v>0</v>
      </c>
      <c r="G9" s="15" t="s">
        <v>143</v>
      </c>
      <c r="H9" s="17">
        <f>IFERROR(Bilanz!I8-Bilanz!J8, "0")</f>
        <v>0</v>
      </c>
      <c r="I9" s="17">
        <f>IFERROR(Bilanz!J8-Bilanz!K8, "0")</f>
        <v>0</v>
      </c>
      <c r="J9" s="17">
        <f>IFERROR(Bilanz!K8-Bilanz!L8, "0")</f>
        <v>0</v>
      </c>
      <c r="K9" s="17">
        <f>IFERROR(Bilanz!L8-Bilanz!M8, "0")</f>
        <v>0</v>
      </c>
      <c r="L9" s="17">
        <f>IFERROR(Bilanz!M8-Bilanz!N8, "0")</f>
        <v>0</v>
      </c>
      <c r="M9" s="17">
        <f>IFERROR(Bilanz!N8-Bilanz!O8, "0")</f>
        <v>0</v>
      </c>
      <c r="N9" s="17">
        <f>IFERROR(Bilanz!O8-Bilanz!P8, "0")</f>
        <v>0</v>
      </c>
      <c r="O9" s="17">
        <f>IFERROR(Bilanz!P8-Bilanz!Q8, "0")</f>
        <v>0</v>
      </c>
      <c r="P9" s="17">
        <f>IFERROR(Bilanz!Q8-Bilanz!R8, "0")</f>
        <v>0</v>
      </c>
      <c r="Q9" s="17">
        <f>IFERROR(Bilanz!R8-Bilanz!S8, "0")</f>
        <v>0</v>
      </c>
      <c r="R9" s="17">
        <f>IFERROR(Bilanz!S8-Bilanz!T8, "0")</f>
        <v>0</v>
      </c>
      <c r="S9" s="17">
        <f>IFERROR(Bilanz!T8-Bilanz!U8, "0")</f>
        <v>0</v>
      </c>
    </row>
    <row r="10" spans="1:19" x14ac:dyDescent="0.3">
      <c r="A10" s="17"/>
      <c r="B10" s="17">
        <f>IFERROR(Bilanz!B42-Bilanz!C42, "0")</f>
        <v>0</v>
      </c>
      <c r="C10" s="17">
        <f>IFERROR(Bilanz!C42-Bilanz!D42, "0")</f>
        <v>0</v>
      </c>
      <c r="D10" s="17">
        <f>IFERROR(Bilanz!D42-Bilanz!E42, "0")</f>
        <v>0</v>
      </c>
      <c r="E10" s="17">
        <f>IFERROR(Bilanz!E42-Bilanz!F42, "0")</f>
        <v>0</v>
      </c>
      <c r="F10" s="17">
        <f>IFERROR(Bilanz!F14-Bilanz!I14,"0")</f>
        <v>0</v>
      </c>
      <c r="G10" s="15" t="s">
        <v>144</v>
      </c>
      <c r="H10" s="17">
        <f>IFERROR(Bilanz!I42-Bilanz!J42, "0")</f>
        <v>0</v>
      </c>
      <c r="I10" s="17">
        <f>IFERROR(Bilanz!J42-Bilanz!K42, "0")</f>
        <v>0</v>
      </c>
      <c r="J10" s="17">
        <f>IFERROR(Bilanz!K42-Bilanz!L42, "0")</f>
        <v>0</v>
      </c>
      <c r="K10" s="17">
        <f>IFERROR(Bilanz!L42-Bilanz!M42, "0")</f>
        <v>0</v>
      </c>
      <c r="L10" s="17">
        <f>IFERROR(Bilanz!M42-Bilanz!N42, "0")</f>
        <v>0</v>
      </c>
      <c r="M10" s="17">
        <f>IFERROR(Bilanz!N42-Bilanz!O42, "0")</f>
        <v>0</v>
      </c>
      <c r="N10" s="17">
        <f>IFERROR(Bilanz!O42-Bilanz!P42, "0")</f>
        <v>0</v>
      </c>
      <c r="O10" s="17">
        <f>IFERROR(Bilanz!P42-Bilanz!Q42, "0")</f>
        <v>0</v>
      </c>
      <c r="P10" s="17">
        <f>IFERROR(Bilanz!Q42-Bilanz!R42, "0")</f>
        <v>0</v>
      </c>
      <c r="Q10" s="17">
        <f>IFERROR(Bilanz!R42-Bilanz!S42, "0")</f>
        <v>0</v>
      </c>
      <c r="R10" s="17">
        <f>IFERROR(Bilanz!S42-Bilanz!T42, "0")</f>
        <v>0</v>
      </c>
      <c r="S10" s="17">
        <f>IFERROR(Bilanz!T42-Bilanz!U42, "0")</f>
        <v>0</v>
      </c>
    </row>
    <row r="11" spans="1:19" x14ac:dyDescent="0.3">
      <c r="A11" s="17"/>
      <c r="B11" s="17">
        <f t="shared" ref="B11:E11" si="0">IFERROR(B8+B9+B10, "n/a")</f>
        <v>0</v>
      </c>
      <c r="C11" s="17">
        <f t="shared" si="0"/>
        <v>0</v>
      </c>
      <c r="D11" s="17">
        <f t="shared" si="0"/>
        <v>0</v>
      </c>
      <c r="E11" s="17">
        <f t="shared" si="0"/>
        <v>0</v>
      </c>
      <c r="F11" s="17">
        <f>IFERROR(Bilanz!F15-Bilanz!I15,"0")</f>
        <v>0</v>
      </c>
      <c r="G11" s="15" t="s">
        <v>133</v>
      </c>
      <c r="H11" s="17">
        <f>IFERROR(H8+H9+H10, "n/a")</f>
        <v>0</v>
      </c>
      <c r="I11" s="17">
        <f t="shared" ref="I11:S11" si="1">IFERROR(I8+I9+I10, "n/a")</f>
        <v>0</v>
      </c>
      <c r="J11" s="17">
        <f t="shared" si="1"/>
        <v>0</v>
      </c>
      <c r="K11" s="17">
        <f t="shared" si="1"/>
        <v>0</v>
      </c>
      <c r="L11" s="17">
        <f t="shared" si="1"/>
        <v>0</v>
      </c>
      <c r="M11" s="17">
        <f t="shared" si="1"/>
        <v>0</v>
      </c>
      <c r="N11" s="17">
        <f t="shared" si="1"/>
        <v>0</v>
      </c>
      <c r="O11" s="17">
        <f t="shared" si="1"/>
        <v>0</v>
      </c>
      <c r="P11" s="17">
        <f t="shared" si="1"/>
        <v>0</v>
      </c>
      <c r="Q11" s="17">
        <f t="shared" si="1"/>
        <v>0</v>
      </c>
      <c r="R11" s="17">
        <f t="shared" si="1"/>
        <v>0</v>
      </c>
      <c r="S11" s="17">
        <f t="shared" si="1"/>
        <v>0</v>
      </c>
    </row>
    <row r="12" spans="1:19" x14ac:dyDescent="0.3">
      <c r="A12" s="17"/>
      <c r="B12" s="19">
        <f t="shared" ref="B12:E12" si="2">IFERROR(B4+B5+B6+B7+B11,"n/a")</f>
        <v>0</v>
      </c>
      <c r="C12" s="19">
        <f t="shared" si="2"/>
        <v>0</v>
      </c>
      <c r="D12" s="19">
        <f t="shared" si="2"/>
        <v>0</v>
      </c>
      <c r="E12" s="19">
        <f t="shared" si="2"/>
        <v>0</v>
      </c>
      <c r="F12" s="19">
        <f>IFERROR(F4+F5+F6+F7+F11,"n/a")</f>
        <v>0</v>
      </c>
      <c r="G12" s="18" t="s">
        <v>134</v>
      </c>
      <c r="H12" s="19">
        <f>IFERROR(H4+H5+H6+H7+H11,"n/a")</f>
        <v>0</v>
      </c>
      <c r="I12" s="19">
        <f t="shared" ref="I12:S12" si="3">IFERROR(I4+I5+I6+I7+I11,"n/a")</f>
        <v>0</v>
      </c>
      <c r="J12" s="19">
        <f t="shared" si="3"/>
        <v>0</v>
      </c>
      <c r="K12" s="19">
        <f t="shared" si="3"/>
        <v>0</v>
      </c>
      <c r="L12" s="19">
        <f t="shared" si="3"/>
        <v>0</v>
      </c>
      <c r="M12" s="19">
        <f t="shared" si="3"/>
        <v>0</v>
      </c>
      <c r="N12" s="19">
        <f t="shared" si="3"/>
        <v>0</v>
      </c>
      <c r="O12" s="19">
        <f t="shared" si="3"/>
        <v>0</v>
      </c>
      <c r="P12" s="19">
        <f t="shared" si="3"/>
        <v>0</v>
      </c>
      <c r="Q12" s="19">
        <f t="shared" si="3"/>
        <v>0</v>
      </c>
      <c r="R12" s="19">
        <f t="shared" si="3"/>
        <v>0</v>
      </c>
      <c r="S12" s="19">
        <f t="shared" si="3"/>
        <v>0</v>
      </c>
    </row>
    <row r="13" spans="1:19" x14ac:dyDescent="0.3">
      <c r="A13" s="17"/>
      <c r="B13" s="14">
        <f>(Bilanz!B73)*-1</f>
        <v>0</v>
      </c>
      <c r="C13" s="14">
        <f>(Bilanz!C73)*-1</f>
        <v>0</v>
      </c>
      <c r="D13" s="14">
        <f>(Bilanz!D73)*-1</f>
        <v>0</v>
      </c>
      <c r="E13" s="14">
        <f>(Bilanz!E73)*-1</f>
        <v>0</v>
      </c>
      <c r="F13" s="14">
        <f>(Bilanz!F73)*-1</f>
        <v>0</v>
      </c>
      <c r="G13" s="13" t="s">
        <v>135</v>
      </c>
      <c r="H13" s="14">
        <f>(Bilanz!I73)*-1</f>
        <v>0</v>
      </c>
      <c r="I13" s="14">
        <f>(Bilanz!J73)*-1</f>
        <v>0</v>
      </c>
      <c r="J13" s="14">
        <f>(Bilanz!K73)*-1</f>
        <v>0</v>
      </c>
      <c r="K13" s="14">
        <f>(Bilanz!L73)*-1</f>
        <v>0</v>
      </c>
      <c r="L13" s="14">
        <f>(Bilanz!M73)*-1</f>
        <v>0</v>
      </c>
      <c r="M13" s="14">
        <f>(Bilanz!N73)*-1</f>
        <v>0</v>
      </c>
      <c r="N13" s="14">
        <f>(Bilanz!O73)*-1</f>
        <v>0</v>
      </c>
      <c r="O13" s="14">
        <f>(Bilanz!P73)*-1</f>
        <v>0</v>
      </c>
      <c r="P13" s="14">
        <f>(Bilanz!Q73)*-1</f>
        <v>0</v>
      </c>
      <c r="Q13" s="14">
        <f>(Bilanz!R73)*-1</f>
        <v>0</v>
      </c>
      <c r="R13" s="14">
        <f>(Bilanz!S73)*-1</f>
        <v>0</v>
      </c>
      <c r="S13" s="14">
        <f>(Bilanz!T73)*-1</f>
        <v>0</v>
      </c>
    </row>
    <row r="14" spans="1:19" x14ac:dyDescent="0.3">
      <c r="A14" s="21">
        <f>B14*(1+B45)</f>
        <v>0</v>
      </c>
      <c r="B14" s="21">
        <f t="shared" ref="B14:E14" si="4">B12+B13</f>
        <v>0</v>
      </c>
      <c r="C14" s="21">
        <f t="shared" si="4"/>
        <v>0</v>
      </c>
      <c r="D14" s="21">
        <f t="shared" si="4"/>
        <v>0</v>
      </c>
      <c r="E14" s="21">
        <f t="shared" si="4"/>
        <v>0</v>
      </c>
      <c r="F14" s="21">
        <f>F12+F13</f>
        <v>0</v>
      </c>
      <c r="G14" s="20" t="s">
        <v>129</v>
      </c>
      <c r="H14" s="21">
        <f>H12+H13</f>
        <v>0</v>
      </c>
      <c r="I14" s="21">
        <f t="shared" ref="I14:S14" si="5">I12+I13</f>
        <v>0</v>
      </c>
      <c r="J14" s="21">
        <f t="shared" si="5"/>
        <v>0</v>
      </c>
      <c r="K14" s="21">
        <f t="shared" si="5"/>
        <v>0</v>
      </c>
      <c r="L14" s="21">
        <f t="shared" si="5"/>
        <v>0</v>
      </c>
      <c r="M14" s="21">
        <f t="shared" si="5"/>
        <v>0</v>
      </c>
      <c r="N14" s="21">
        <f t="shared" si="5"/>
        <v>0</v>
      </c>
      <c r="O14" s="21">
        <f t="shared" si="5"/>
        <v>0</v>
      </c>
      <c r="P14" s="21">
        <f t="shared" si="5"/>
        <v>0</v>
      </c>
      <c r="Q14" s="21">
        <f t="shared" si="5"/>
        <v>0</v>
      </c>
      <c r="R14" s="21">
        <f t="shared" si="5"/>
        <v>0</v>
      </c>
      <c r="S14" s="21">
        <f t="shared" si="5"/>
        <v>0</v>
      </c>
    </row>
    <row r="15" spans="1:19" x14ac:dyDescent="0.3">
      <c r="A15" s="17"/>
    </row>
    <row r="16" spans="1:19" x14ac:dyDescent="0.3">
      <c r="A16" s="17"/>
      <c r="B16" s="11">
        <f>Bilanz!B12</f>
        <v>0</v>
      </c>
      <c r="C16" s="11">
        <f>Bilanz!C12</f>
        <v>0</v>
      </c>
      <c r="D16" s="11">
        <f>Bilanz!D12</f>
        <v>0</v>
      </c>
      <c r="E16" s="11">
        <f>Bilanz!E12</f>
        <v>0</v>
      </c>
      <c r="F16" s="11">
        <f>Bilanz!F12</f>
        <v>0</v>
      </c>
      <c r="G16" s="13" t="s">
        <v>142</v>
      </c>
      <c r="H16" s="11">
        <f>Bilanz!I12</f>
        <v>0</v>
      </c>
      <c r="I16" s="11">
        <f>Bilanz!J12</f>
        <v>0</v>
      </c>
      <c r="J16" s="11">
        <f>Bilanz!K12</f>
        <v>0</v>
      </c>
      <c r="K16" s="11">
        <f>Bilanz!L12</f>
        <v>0</v>
      </c>
      <c r="L16" s="11">
        <f>Bilanz!M12</f>
        <v>0</v>
      </c>
      <c r="M16" s="11">
        <f>Bilanz!N12</f>
        <v>0</v>
      </c>
      <c r="N16" s="11">
        <f>Bilanz!O12</f>
        <v>0</v>
      </c>
      <c r="O16" s="11">
        <f>Bilanz!P12</f>
        <v>0</v>
      </c>
      <c r="P16" s="11">
        <f>Bilanz!Q12</f>
        <v>0</v>
      </c>
      <c r="Q16" s="11">
        <f>Bilanz!R12</f>
        <v>0</v>
      </c>
      <c r="R16" s="11">
        <f>Bilanz!S12</f>
        <v>0</v>
      </c>
      <c r="S16" s="11">
        <f>Bilanz!T12</f>
        <v>0</v>
      </c>
    </row>
    <row r="17" spans="1:19" x14ac:dyDescent="0.3">
      <c r="A17" s="17"/>
      <c r="B17" s="11">
        <f>Bilanz!B8</f>
        <v>0</v>
      </c>
      <c r="C17" s="11">
        <f>Bilanz!C8</f>
        <v>0</v>
      </c>
      <c r="D17" s="11">
        <f>Bilanz!D8</f>
        <v>0</v>
      </c>
      <c r="E17" s="11">
        <f>Bilanz!E8</f>
        <v>0</v>
      </c>
      <c r="F17" s="11">
        <f>Bilanz!F8</f>
        <v>0</v>
      </c>
      <c r="G17" s="15" t="s">
        <v>71</v>
      </c>
      <c r="H17" s="11">
        <f>Bilanz!I8</f>
        <v>0</v>
      </c>
      <c r="I17" s="11">
        <f>Bilanz!J8</f>
        <v>0</v>
      </c>
      <c r="J17" s="11">
        <f>Bilanz!K8</f>
        <v>0</v>
      </c>
      <c r="K17" s="11">
        <f>Bilanz!L8</f>
        <v>0</v>
      </c>
      <c r="L17" s="11">
        <f>Bilanz!M8</f>
        <v>0</v>
      </c>
      <c r="M17" s="11">
        <f>Bilanz!N8</f>
        <v>0</v>
      </c>
      <c r="N17" s="11">
        <f>Bilanz!O8</f>
        <v>0</v>
      </c>
      <c r="O17" s="11">
        <f>Bilanz!P8</f>
        <v>0</v>
      </c>
      <c r="P17" s="11">
        <f>Bilanz!Q8</f>
        <v>0</v>
      </c>
      <c r="Q17" s="11">
        <f>Bilanz!R8</f>
        <v>0</v>
      </c>
      <c r="R17" s="11">
        <f>Bilanz!S8</f>
        <v>0</v>
      </c>
      <c r="S17" s="11">
        <f>Bilanz!T8</f>
        <v>0</v>
      </c>
    </row>
    <row r="18" spans="1:19" x14ac:dyDescent="0.3">
      <c r="A18" s="17"/>
      <c r="B18" s="11">
        <f>(Bilanz!B42)*-1</f>
        <v>0</v>
      </c>
      <c r="C18" s="11">
        <f>(Bilanz!C42)*-1</f>
        <v>0</v>
      </c>
      <c r="D18" s="11">
        <f>(Bilanz!D42)*-1</f>
        <v>0</v>
      </c>
      <c r="E18" s="11">
        <f>(Bilanz!E42)*-1</f>
        <v>0</v>
      </c>
      <c r="F18" s="11">
        <f>(Bilanz!F42)*-1</f>
        <v>0</v>
      </c>
      <c r="G18" s="11" t="s">
        <v>138</v>
      </c>
      <c r="H18" s="11">
        <f>(Bilanz!I42)*-1</f>
        <v>0</v>
      </c>
      <c r="I18" s="11">
        <f>(Bilanz!J42)*-1</f>
        <v>0</v>
      </c>
      <c r="J18" s="11">
        <f>(Bilanz!K42)*-1</f>
        <v>0</v>
      </c>
      <c r="K18" s="11">
        <f>(Bilanz!L42)*-1</f>
        <v>0</v>
      </c>
      <c r="L18" s="11">
        <f>(Bilanz!M42)*-1</f>
        <v>0</v>
      </c>
      <c r="M18" s="11">
        <f>(Bilanz!N42)*-1</f>
        <v>0</v>
      </c>
      <c r="N18" s="11">
        <f>(Bilanz!O42)*-1</f>
        <v>0</v>
      </c>
      <c r="O18" s="11">
        <f>(Bilanz!P42)*-1</f>
        <v>0</v>
      </c>
      <c r="P18" s="11">
        <f>(Bilanz!Q42)*-1</f>
        <v>0</v>
      </c>
      <c r="Q18" s="11">
        <f>(Bilanz!R42)*-1</f>
        <v>0</v>
      </c>
      <c r="R18" s="11">
        <f>(Bilanz!S42)*-1</f>
        <v>0</v>
      </c>
      <c r="S18" s="11">
        <f>(Bilanz!T42)*-1</f>
        <v>0</v>
      </c>
    </row>
    <row r="19" spans="1:19" x14ac:dyDescent="0.3">
      <c r="A19" s="17"/>
      <c r="B19" s="12">
        <f t="shared" ref="B19:E19" si="6">B16+B17+B18</f>
        <v>0</v>
      </c>
      <c r="C19" s="12">
        <f t="shared" si="6"/>
        <v>0</v>
      </c>
      <c r="D19" s="12">
        <f t="shared" si="6"/>
        <v>0</v>
      </c>
      <c r="E19" s="12">
        <f t="shared" si="6"/>
        <v>0</v>
      </c>
      <c r="F19" s="12">
        <f>F16+F17+F18</f>
        <v>0</v>
      </c>
      <c r="G19" s="12" t="s">
        <v>66</v>
      </c>
      <c r="H19" s="11">
        <f>H16+H17+H18</f>
        <v>0</v>
      </c>
      <c r="I19" s="11">
        <f t="shared" ref="I19:S19" si="7">I16+I17+I18</f>
        <v>0</v>
      </c>
      <c r="J19" s="11">
        <f t="shared" si="7"/>
        <v>0</v>
      </c>
      <c r="K19" s="11">
        <f t="shared" si="7"/>
        <v>0</v>
      </c>
      <c r="L19" s="11">
        <f t="shared" si="7"/>
        <v>0</v>
      </c>
      <c r="M19" s="11">
        <f t="shared" si="7"/>
        <v>0</v>
      </c>
      <c r="N19" s="11">
        <f t="shared" si="7"/>
        <v>0</v>
      </c>
      <c r="O19" s="11">
        <f t="shared" si="7"/>
        <v>0</v>
      </c>
      <c r="P19" s="11">
        <f t="shared" si="7"/>
        <v>0</v>
      </c>
      <c r="Q19" s="11">
        <f t="shared" si="7"/>
        <v>0</v>
      </c>
      <c r="R19" s="11">
        <f t="shared" si="7"/>
        <v>0</v>
      </c>
      <c r="S19" s="11">
        <f t="shared" si="7"/>
        <v>0</v>
      </c>
    </row>
    <row r="20" spans="1:19" x14ac:dyDescent="0.3">
      <c r="A20" s="17"/>
    </row>
    <row r="21" spans="1:19" x14ac:dyDescent="0.3">
      <c r="A21" s="17"/>
      <c r="B21" s="14">
        <f>Bilanz!B5</f>
        <v>0</v>
      </c>
      <c r="C21" s="14">
        <f>Bilanz!C5</f>
        <v>0</v>
      </c>
      <c r="D21" s="14">
        <f>Bilanz!D5</f>
        <v>0</v>
      </c>
      <c r="E21" s="14">
        <f>Bilanz!E5</f>
        <v>0</v>
      </c>
      <c r="F21" s="14">
        <f>Bilanz!F5</f>
        <v>0</v>
      </c>
      <c r="G21" s="11" t="s">
        <v>145</v>
      </c>
      <c r="H21" s="14">
        <f>Bilanz!I5</f>
        <v>0</v>
      </c>
      <c r="I21" s="14">
        <f>Bilanz!J5</f>
        <v>0</v>
      </c>
      <c r="J21" s="14">
        <f>Bilanz!K5</f>
        <v>0</v>
      </c>
      <c r="K21" s="14">
        <f>Bilanz!L5</f>
        <v>0</v>
      </c>
      <c r="L21" s="14">
        <f>Bilanz!M5</f>
        <v>0</v>
      </c>
      <c r="M21" s="14">
        <f>Bilanz!N5</f>
        <v>0</v>
      </c>
      <c r="N21" s="14">
        <f>Bilanz!O5</f>
        <v>0</v>
      </c>
      <c r="O21" s="14">
        <f>Bilanz!P5</f>
        <v>0</v>
      </c>
      <c r="P21" s="14">
        <f>Bilanz!Q5</f>
        <v>0</v>
      </c>
      <c r="Q21" s="14">
        <f>Bilanz!R5</f>
        <v>0</v>
      </c>
      <c r="R21" s="14">
        <f>Bilanz!S5</f>
        <v>0</v>
      </c>
      <c r="S21" s="14">
        <f>Bilanz!T5</f>
        <v>0</v>
      </c>
    </row>
    <row r="22" spans="1:19" x14ac:dyDescent="0.3">
      <c r="A22" s="17"/>
      <c r="B22" s="14">
        <f>(Bilanz!B71)*-1</f>
        <v>0</v>
      </c>
      <c r="C22" s="14">
        <f>(Bilanz!C71)*-1</f>
        <v>0</v>
      </c>
      <c r="D22" s="14">
        <f>(Bilanz!D71)*-1</f>
        <v>0</v>
      </c>
      <c r="E22" s="14">
        <f>(Bilanz!E71)*-1</f>
        <v>0</v>
      </c>
      <c r="F22" s="14">
        <f>(Bilanz!F71)*-1</f>
        <v>0</v>
      </c>
      <c r="G22" s="11" t="s">
        <v>146</v>
      </c>
      <c r="H22" s="14">
        <f>(Bilanz!I71)*-1</f>
        <v>0</v>
      </c>
      <c r="I22" s="14">
        <f>(Bilanz!J71)*-1</f>
        <v>-1</v>
      </c>
      <c r="J22" s="14">
        <f>(Bilanz!K71)*-1</f>
        <v>-2</v>
      </c>
      <c r="K22" s="14">
        <f>(Bilanz!L71)*-1</f>
        <v>-3</v>
      </c>
      <c r="L22" s="14">
        <f>(Bilanz!M71)*-1</f>
        <v>-4</v>
      </c>
      <c r="M22" s="14">
        <f>(Bilanz!N71)*-1</f>
        <v>-5</v>
      </c>
      <c r="N22" s="14">
        <f>(Bilanz!O71)*-1</f>
        <v>-6</v>
      </c>
      <c r="O22" s="14">
        <f>(Bilanz!P71)*-1</f>
        <v>-7</v>
      </c>
      <c r="P22" s="14">
        <f>(Bilanz!Q71)*-1</f>
        <v>-8</v>
      </c>
      <c r="Q22" s="14">
        <f>(Bilanz!R71)*-1</f>
        <v>-9</v>
      </c>
      <c r="R22" s="14">
        <f>(Bilanz!S71)*-1</f>
        <v>-10</v>
      </c>
      <c r="S22" s="14">
        <f>(Bilanz!T71)*-1</f>
        <v>-11</v>
      </c>
    </row>
    <row r="23" spans="1:19" x14ac:dyDescent="0.3">
      <c r="A23" s="17"/>
      <c r="B23" s="21">
        <f t="shared" ref="B23:E23" si="8">B21+B22</f>
        <v>0</v>
      </c>
      <c r="C23" s="21">
        <f t="shared" si="8"/>
        <v>0</v>
      </c>
      <c r="D23" s="21">
        <f t="shared" si="8"/>
        <v>0</v>
      </c>
      <c r="E23" s="21">
        <f t="shared" si="8"/>
        <v>0</v>
      </c>
      <c r="F23" s="21">
        <f>F21+F22</f>
        <v>0</v>
      </c>
      <c r="G23" s="12" t="s">
        <v>125</v>
      </c>
      <c r="H23" s="14">
        <f>H21+H22</f>
        <v>0</v>
      </c>
      <c r="I23" s="14">
        <f t="shared" ref="I23:S23" si="9">I21+I22</f>
        <v>-1</v>
      </c>
      <c r="J23" s="14">
        <f t="shared" si="9"/>
        <v>-2</v>
      </c>
      <c r="K23" s="14">
        <f t="shared" si="9"/>
        <v>-3</v>
      </c>
      <c r="L23" s="14">
        <f t="shared" si="9"/>
        <v>-4</v>
      </c>
      <c r="M23" s="14">
        <f t="shared" si="9"/>
        <v>-5</v>
      </c>
      <c r="N23" s="14">
        <f t="shared" si="9"/>
        <v>-6</v>
      </c>
      <c r="O23" s="14">
        <f t="shared" si="9"/>
        <v>-7</v>
      </c>
      <c r="P23" s="14">
        <f t="shared" si="9"/>
        <v>-8</v>
      </c>
      <c r="Q23" s="14">
        <f t="shared" si="9"/>
        <v>-9</v>
      </c>
      <c r="R23" s="14">
        <f t="shared" si="9"/>
        <v>-10</v>
      </c>
      <c r="S23" s="14">
        <f t="shared" si="9"/>
        <v>-11</v>
      </c>
    </row>
    <row r="25" spans="1:19" x14ac:dyDescent="0.3">
      <c r="A25" s="58">
        <f t="shared" ref="A25" si="10">$B44</f>
        <v>1</v>
      </c>
      <c r="B25" s="58">
        <f t="shared" ref="B25:E25" si="11">$B44</f>
        <v>1</v>
      </c>
      <c r="C25" s="58">
        <f t="shared" si="11"/>
        <v>1</v>
      </c>
      <c r="D25" s="58">
        <f t="shared" si="11"/>
        <v>1</v>
      </c>
      <c r="E25" s="58">
        <f t="shared" si="11"/>
        <v>1</v>
      </c>
      <c r="F25" s="58">
        <f>$B44</f>
        <v>1</v>
      </c>
      <c r="G25" s="11" t="s">
        <v>153</v>
      </c>
    </row>
    <row r="26" spans="1:19" x14ac:dyDescent="0.3">
      <c r="A26" s="58">
        <f t="shared" ref="A26" si="12">$B45</f>
        <v>0.01</v>
      </c>
      <c r="B26" s="58"/>
      <c r="C26" s="58"/>
      <c r="D26" s="58"/>
      <c r="E26" s="58"/>
      <c r="F26" s="58"/>
      <c r="G26" s="11" t="s">
        <v>154</v>
      </c>
    </row>
    <row r="27" spans="1:19" x14ac:dyDescent="0.3">
      <c r="A27" s="58">
        <f t="shared" ref="A27" si="13">A25-A26</f>
        <v>0.99</v>
      </c>
      <c r="B27" s="58"/>
      <c r="C27" s="58"/>
      <c r="D27" s="58"/>
      <c r="E27" s="58"/>
      <c r="F27" s="58"/>
      <c r="G27" s="11" t="s">
        <v>155</v>
      </c>
    </row>
    <row r="28" spans="1:19" x14ac:dyDescent="0.3">
      <c r="A28" s="11">
        <f>B28*1/A27</f>
        <v>3.1565656565656568E-2</v>
      </c>
      <c r="B28" s="11">
        <f t="shared" ref="B28:D28" si="14">1/(1+B25)*C28</f>
        <v>3.125E-2</v>
      </c>
      <c r="C28" s="11">
        <f t="shared" si="14"/>
        <v>6.25E-2</v>
      </c>
      <c r="D28" s="11">
        <f t="shared" si="14"/>
        <v>0.125</v>
      </c>
      <c r="E28" s="11">
        <f>1/(1+E25)*F28</f>
        <v>0.25</v>
      </c>
      <c r="F28" s="11">
        <f>1/(1+F25)</f>
        <v>0.5</v>
      </c>
      <c r="G28" s="11" t="s">
        <v>156</v>
      </c>
    </row>
    <row r="29" spans="1:19" x14ac:dyDescent="0.3">
      <c r="A29" s="12">
        <f t="shared" ref="A29:E29" si="15">A14*A28</f>
        <v>0</v>
      </c>
      <c r="B29" s="12">
        <f t="shared" si="15"/>
        <v>0</v>
      </c>
      <c r="C29" s="12">
        <f t="shared" si="15"/>
        <v>0</v>
      </c>
      <c r="D29" s="12">
        <f t="shared" si="15"/>
        <v>0</v>
      </c>
      <c r="E29" s="12">
        <f t="shared" si="15"/>
        <v>0</v>
      </c>
      <c r="F29" s="12">
        <f>F14*F28</f>
        <v>0</v>
      </c>
      <c r="G29" s="12" t="s">
        <v>157</v>
      </c>
    </row>
    <row r="30" spans="1:19" x14ac:dyDescent="0.3">
      <c r="G30" s="12"/>
    </row>
    <row r="32" spans="1:19" x14ac:dyDescent="0.3">
      <c r="A32" s="56" t="s">
        <v>159</v>
      </c>
    </row>
    <row r="33" spans="1:2" x14ac:dyDescent="0.3">
      <c r="A33" s="11" t="s">
        <v>160</v>
      </c>
      <c r="B33" s="58">
        <v>2.69E-2</v>
      </c>
    </row>
    <row r="34" spans="1:2" x14ac:dyDescent="0.3">
      <c r="A34" s="11" t="s">
        <v>161</v>
      </c>
      <c r="B34" s="58">
        <v>5.2499999999999998E-2</v>
      </c>
    </row>
    <row r="35" spans="1:2" x14ac:dyDescent="0.3">
      <c r="A35" s="11" t="s">
        <v>162</v>
      </c>
      <c r="B35" s="85">
        <v>0</v>
      </c>
    </row>
    <row r="36" spans="1:2" x14ac:dyDescent="0.3">
      <c r="A36" s="12" t="s">
        <v>163</v>
      </c>
      <c r="B36" s="59">
        <f>B33+B34*B35</f>
        <v>2.69E-2</v>
      </c>
    </row>
    <row r="37" spans="1:2" ht="28.8" x14ac:dyDescent="0.3">
      <c r="A37" s="60" t="s">
        <v>165</v>
      </c>
      <c r="B37" s="58">
        <f>IFERROR((MEDIAN(GuV!I37:T37)/MEDIAN(Bilanz!I71:T71)), 0)</f>
        <v>1</v>
      </c>
    </row>
    <row r="38" spans="1:2" x14ac:dyDescent="0.3">
      <c r="A38" s="60" t="s">
        <v>169</v>
      </c>
      <c r="B38" s="61">
        <v>0.3</v>
      </c>
    </row>
    <row r="39" spans="1:2" x14ac:dyDescent="0.3">
      <c r="A39" s="11" t="s">
        <v>166</v>
      </c>
      <c r="B39" s="83">
        <f>B37*B38</f>
        <v>0.3</v>
      </c>
    </row>
    <row r="40" spans="1:2" x14ac:dyDescent="0.3">
      <c r="A40" s="12" t="s">
        <v>164</v>
      </c>
      <c r="B40" s="59">
        <f>B37-B39</f>
        <v>0.7</v>
      </c>
    </row>
    <row r="41" spans="1:2" x14ac:dyDescent="0.3">
      <c r="A41" s="11" t="s">
        <v>167</v>
      </c>
      <c r="B41" s="84">
        <v>0</v>
      </c>
    </row>
    <row r="42" spans="1:2" x14ac:dyDescent="0.3">
      <c r="A42" s="11" t="s">
        <v>168</v>
      </c>
      <c r="B42" s="58">
        <f>1-B41</f>
        <v>1</v>
      </c>
    </row>
    <row r="43" spans="1:2" x14ac:dyDescent="0.3">
      <c r="B43" s="58"/>
    </row>
    <row r="44" spans="1:2" ht="28.8" x14ac:dyDescent="0.3">
      <c r="A44" s="56" t="s">
        <v>170</v>
      </c>
      <c r="B44" s="59">
        <f>B36*B41+B37*B42</f>
        <v>1</v>
      </c>
    </row>
    <row r="45" spans="1:2" x14ac:dyDescent="0.3">
      <c r="A45" s="11" t="s">
        <v>171</v>
      </c>
      <c r="B45" s="61">
        <v>0.01</v>
      </c>
    </row>
    <row r="47" spans="1:2" x14ac:dyDescent="0.3">
      <c r="A47" s="12" t="s">
        <v>172</v>
      </c>
      <c r="B47" s="12">
        <f>SUM(A29:F29)</f>
        <v>0</v>
      </c>
    </row>
    <row r="48" spans="1:2" x14ac:dyDescent="0.3">
      <c r="A48" s="12" t="s">
        <v>158</v>
      </c>
      <c r="B48" s="21">
        <f>B47+H23</f>
        <v>0</v>
      </c>
    </row>
    <row r="49" spans="1:2" x14ac:dyDescent="0.3">
      <c r="A49" s="12"/>
      <c r="B49" s="1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0949-C418-4834-B8FF-E57464669FC6}">
  <dimension ref="A1:H7"/>
  <sheetViews>
    <sheetView workbookViewId="0">
      <selection activeCell="G5" sqref="G5"/>
    </sheetView>
  </sheetViews>
  <sheetFormatPr baseColWidth="10" defaultRowHeight="14.4" x14ac:dyDescent="0.3"/>
  <cols>
    <col min="7" max="7" width="32.77734375" customWidth="1"/>
    <col min="8" max="8" width="41.6640625" customWidth="1"/>
  </cols>
  <sheetData>
    <row r="1" spans="1:8" x14ac:dyDescent="0.3">
      <c r="A1" s="39" t="s">
        <v>152</v>
      </c>
      <c r="B1" s="7" t="s">
        <v>151</v>
      </c>
      <c r="C1" s="7" t="s">
        <v>150</v>
      </c>
      <c r="D1" s="7" t="s">
        <v>149</v>
      </c>
      <c r="E1" s="7" t="s">
        <v>148</v>
      </c>
      <c r="F1" s="7" t="s">
        <v>147</v>
      </c>
      <c r="G1" s="8"/>
      <c r="H1" s="63"/>
    </row>
    <row r="2" spans="1:8" x14ac:dyDescent="0.3">
      <c r="A2" s="25"/>
      <c r="B2" s="25"/>
      <c r="C2" s="25"/>
      <c r="D2" s="25"/>
      <c r="E2" s="25"/>
      <c r="F2" s="25"/>
      <c r="G2" s="25" t="s">
        <v>1</v>
      </c>
      <c r="H2" s="62" t="s">
        <v>175</v>
      </c>
    </row>
    <row r="3" spans="1:8" x14ac:dyDescent="0.3">
      <c r="A3" s="42"/>
      <c r="B3" s="42"/>
      <c r="C3" s="42"/>
      <c r="D3" s="42"/>
      <c r="E3" s="42"/>
      <c r="F3" s="42"/>
      <c r="G3" s="42" t="s">
        <v>2</v>
      </c>
      <c r="H3" s="62" t="s">
        <v>177</v>
      </c>
    </row>
    <row r="4" spans="1:8" x14ac:dyDescent="0.3">
      <c r="A4" s="25"/>
      <c r="B4" s="25"/>
      <c r="C4" s="25"/>
      <c r="D4" s="25"/>
      <c r="E4" s="25"/>
      <c r="F4" s="25"/>
      <c r="G4" s="25" t="s">
        <v>10</v>
      </c>
      <c r="H4" s="62" t="s">
        <v>187</v>
      </c>
    </row>
    <row r="5" spans="1:8" x14ac:dyDescent="0.3">
      <c r="A5" s="25"/>
      <c r="B5" s="25"/>
      <c r="C5" s="25"/>
      <c r="D5" s="25"/>
      <c r="E5" s="25"/>
      <c r="F5" s="25"/>
      <c r="G5" s="25" t="s">
        <v>47</v>
      </c>
      <c r="H5" s="62" t="s">
        <v>226</v>
      </c>
    </row>
    <row r="6" spans="1:8" x14ac:dyDescent="0.3">
      <c r="A6" s="11"/>
      <c r="B6" s="11"/>
      <c r="C6" s="11"/>
      <c r="D6" s="11"/>
      <c r="E6" s="11"/>
      <c r="F6" s="11"/>
      <c r="G6" s="11" t="s">
        <v>298</v>
      </c>
      <c r="H6" s="11" t="s">
        <v>299</v>
      </c>
    </row>
    <row r="7" spans="1:8" x14ac:dyDescent="0.3">
      <c r="G7" s="74" t="s">
        <v>306</v>
      </c>
      <c r="H7" t="s">
        <v>305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E7207-B363-4369-8F5F-68AA6C3E4D91}">
  <dimension ref="A1"/>
  <sheetViews>
    <sheetView workbookViewId="0">
      <selection activeCell="H33" sqref="H33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Legende</vt:lpstr>
      <vt:lpstr>GuV</vt:lpstr>
      <vt:lpstr>Bilanz</vt:lpstr>
      <vt:lpstr>DCF Kennzahlen</vt:lpstr>
      <vt:lpstr>Parameterschätzung</vt:lpstr>
      <vt:lpstr>Peergruppe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Laurin M</dc:creator>
  <cp:lastModifiedBy>Laurin M</cp:lastModifiedBy>
  <dcterms:created xsi:type="dcterms:W3CDTF">2026-07-01T14:46:26Z</dcterms:created>
  <dcterms:modified xsi:type="dcterms:W3CDTF">2026-07-04T11:54:17Z</dcterms:modified>
</cp:coreProperties>
</file>